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16" yWindow="372" windowWidth="14568" windowHeight="3996" tabRatio="559"/>
  </bookViews>
  <sheets>
    <sheet name="Upute" sheetId="2" r:id="rId1"/>
    <sheet name="Rezultati mapiranja" sheetId="1" r:id="rId2"/>
    <sheet name="Sumarni prikaz" sheetId="4" r:id="rId3"/>
    <sheet name="Sumarni zapis" sheetId="5" r:id="rId4"/>
    <sheet name="Predložak stupaca" sheetId="6" r:id="rId5"/>
  </sheets>
  <definedNames>
    <definedName name="_xlnm._FilterDatabase" localSheetId="1" hidden="1">'Rezultati mapiranja'!$A$2:$Y$2</definedName>
    <definedName name="BAZAD">'Sumarni prikaz'!$A$100:$B$167</definedName>
    <definedName name="BAZAF">'Sumarni prikaz'!$A$100:$B$169</definedName>
    <definedName name="JLS">'Sumarni prikaz'!$C$100:$C$655</definedName>
    <definedName name="ZUP">'Sumarni prikaz'!$E$50:$E$70</definedName>
  </definedNames>
  <calcPr calcId="145621"/>
</workbook>
</file>

<file path=xl/calcChain.xml><?xml version="1.0" encoding="utf-8"?>
<calcChain xmlns="http://schemas.openxmlformats.org/spreadsheetml/2006/main">
  <c r="V19" i="1" l="1"/>
  <c r="V8" i="1"/>
  <c r="V9" i="1"/>
  <c r="V10" i="1"/>
  <c r="V11" i="1"/>
  <c r="V12" i="1"/>
  <c r="V13" i="1"/>
  <c r="V14" i="1"/>
  <c r="V15" i="1"/>
  <c r="V16" i="1"/>
  <c r="V17" i="1"/>
  <c r="V18" i="1"/>
  <c r="V4" i="1"/>
  <c r="V5" i="1"/>
  <c r="V6" i="1"/>
  <c r="V7" i="1"/>
  <c r="V3" i="1"/>
  <c r="A2" i="4"/>
  <c r="E21" i="4" l="1"/>
  <c r="F22" i="4" l="1"/>
  <c r="G22" i="4"/>
  <c r="E19" i="4"/>
  <c r="F12" i="4" l="1"/>
  <c r="F10" i="4"/>
  <c r="F9" i="4"/>
  <c r="F13" i="4" l="1"/>
  <c r="F11" i="4"/>
  <c r="F8" i="4"/>
  <c r="F7" i="4"/>
  <c r="F14" i="4" l="1"/>
  <c r="G11" i="4" l="1"/>
  <c r="G9" i="4"/>
  <c r="G10" i="4"/>
  <c r="G12" i="4"/>
  <c r="G8" i="4"/>
  <c r="G7" i="4"/>
  <c r="G13" i="4"/>
  <c r="G14" i="4" l="1"/>
  <c r="C11" i="4" l="1"/>
  <c r="C5" i="4"/>
  <c r="E2" i="5" s="1"/>
  <c r="C12" i="4"/>
  <c r="C2" i="5"/>
  <c r="A3" i="4"/>
  <c r="B9" i="4"/>
  <c r="B7" i="4"/>
  <c r="B5" i="4"/>
  <c r="B16" i="4"/>
  <c r="K2" i="5" s="1"/>
  <c r="B18" i="4"/>
  <c r="M2" i="5" s="1"/>
  <c r="B17" i="4"/>
  <c r="L2" i="5" s="1"/>
  <c r="B22" i="4"/>
  <c r="C9" i="4"/>
  <c r="G2" i="5" s="1"/>
  <c r="C7" i="4"/>
  <c r="F2" i="5" s="1"/>
  <c r="B2" i="4"/>
  <c r="I18" i="4" l="1"/>
  <c r="H18" i="4"/>
  <c r="G18" i="4"/>
  <c r="F18" i="4"/>
  <c r="Q2" i="5" s="1"/>
  <c r="F2" i="4"/>
  <c r="B2" i="5"/>
  <c r="A2" i="5"/>
  <c r="O2" i="5"/>
  <c r="N2" i="5"/>
  <c r="C13" i="4"/>
  <c r="G3" i="4" s="1"/>
  <c r="I2" i="5" s="1"/>
  <c r="H19" i="4"/>
  <c r="I19" i="4"/>
  <c r="B19" i="4"/>
  <c r="G19" i="4"/>
  <c r="D2" i="5"/>
  <c r="G2" i="4"/>
  <c r="H2" i="5" s="1"/>
  <c r="T2" i="5" l="1"/>
  <c r="J2" i="5"/>
  <c r="P2" i="5"/>
  <c r="R2" i="5"/>
  <c r="S2" i="5"/>
</calcChain>
</file>

<file path=xl/sharedStrings.xml><?xml version="1.0" encoding="utf-8"?>
<sst xmlns="http://schemas.openxmlformats.org/spreadsheetml/2006/main" count="886" uniqueCount="807">
  <si>
    <t>Općina/Grad</t>
  </si>
  <si>
    <t>Naziv mjesta</t>
  </si>
  <si>
    <t>Županija</t>
  </si>
  <si>
    <t>Kućni broj</t>
  </si>
  <si>
    <t>Rezultati mapiranja</t>
  </si>
  <si>
    <t>Nositelj projekta</t>
  </si>
  <si>
    <t>Javni</t>
  </si>
  <si>
    <t>Poslovni</t>
  </si>
  <si>
    <t>Naziv ulice</t>
  </si>
  <si>
    <t>Podaci o adresi</t>
  </si>
  <si>
    <t xml:space="preserve">R. br. </t>
  </si>
  <si>
    <t>Iskazan komercijalni interes</t>
  </si>
  <si>
    <t>Datum mapiranja</t>
  </si>
  <si>
    <t>Operator(i)</t>
  </si>
  <si>
    <t>Stan</t>
  </si>
  <si>
    <t>Broj kućanstava</t>
  </si>
  <si>
    <t>Ukupno korisnika</t>
  </si>
  <si>
    <t>Datum preuzimanja (PPDŠP)</t>
  </si>
  <si>
    <t>Datum iskazivanja komercijalnog interesa</t>
  </si>
  <si>
    <t>PRIJE JAVNE RASPRAVE</t>
  </si>
  <si>
    <t>KONAČNO</t>
  </si>
  <si>
    <t>NOSITELJ PROJEKTA</t>
  </si>
  <si>
    <t>UKUPNO</t>
  </si>
  <si>
    <t>STANOVI</t>
  </si>
  <si>
    <t>JAVNI KORISNICI</t>
  </si>
  <si>
    <t>POSLOVNI KORISNICI</t>
  </si>
  <si>
    <t>Inicijalna NGA boja adrese</t>
  </si>
  <si>
    <t>Konačna NGA boja adrese</t>
  </si>
  <si>
    <t>Broj adresa</t>
  </si>
  <si>
    <t>Postotak iskaza k.i.</t>
  </si>
  <si>
    <t>30-100 Mbit/s</t>
  </si>
  <si>
    <t>Planirana brzina pristupa</t>
  </si>
  <si>
    <t>do 30 Mbit/s</t>
  </si>
  <si>
    <t>Broj kućanstava / broj stanova</t>
  </si>
  <si>
    <t>Nominalna promjena do 30 Mbit/s</t>
  </si>
  <si>
    <t>Nominalna promjena 30-100 Mbit/s</t>
  </si>
  <si>
    <t>Nominalna promjena 100 Mbit/s i više</t>
  </si>
  <si>
    <t xml:space="preserve"> Nominalna promjena 1 Gbit/s i više</t>
  </si>
  <si>
    <t>Broj prihvatljivih potencijalnih korisnika</t>
  </si>
  <si>
    <t>PRIHVATLJIVI (POTENCIJALNI) KORISNICI</t>
  </si>
  <si>
    <t>Broj i vrsta prihvatljivih potencijalnih korisnika</t>
  </si>
  <si>
    <t>INDIKATOR USPJEŠNOSTI (OPKK)</t>
  </si>
  <si>
    <t>UKUPNO ADRESA</t>
  </si>
  <si>
    <t>BROJ NGA SIVIH ADRESA</t>
  </si>
  <si>
    <t>BROJ NGA BIJELIH ADRESA</t>
  </si>
  <si>
    <t>BROJ NGA CRNIH ADRESA</t>
  </si>
  <si>
    <t>BROJ KUĆANSTAVA UKLJUČENIH U PRŠI</t>
  </si>
  <si>
    <t>POSTOTAK NGA BIJELIH ADRESA U ODNOSU NA UKUPAN BROJ ADRESA</t>
  </si>
  <si>
    <t>Broj NGA bijelih adresa</t>
  </si>
  <si>
    <t>Broj NGA sivih adresa</t>
  </si>
  <si>
    <t>Broj NGA crnih adresa</t>
  </si>
  <si>
    <t>Postotak konačnih NGA bijelih adresa</t>
  </si>
  <si>
    <t>ODBIJENI ISKAZ KOMERCIJALNOG INTERESA</t>
  </si>
  <si>
    <t>Adresa demarkacijske točke</t>
  </si>
  <si>
    <t xml:space="preserve"> Broj stanova</t>
  </si>
  <si>
    <t>Broj poslovnih korisnika</t>
  </si>
  <si>
    <t>Broj javnih korisnika</t>
  </si>
  <si>
    <t>PRIHVAĆENO</t>
  </si>
  <si>
    <t>Broj</t>
  </si>
  <si>
    <t>Općenito</t>
  </si>
  <si>
    <t>Number</t>
  </si>
  <si>
    <t>General</t>
  </si>
  <si>
    <t>Datum ("14.3.2001")</t>
  </si>
  <si>
    <t>Broj korisnika / broj stanova</t>
  </si>
  <si>
    <t xml:space="preserve">ISKAZAN KOMERCIJALNI INTERES </t>
  </si>
  <si>
    <t>Date ("14.3.2001")</t>
  </si>
  <si>
    <t>min.</t>
  </si>
  <si>
    <t xml:space="preserve">MS Excel 2010 </t>
  </si>
  <si>
    <t>Vrsta podatka</t>
  </si>
  <si>
    <t>Trenutno dostupna brzina pristupa</t>
  </si>
  <si>
    <t>Napomena</t>
  </si>
  <si>
    <t>BROJ ADRESA</t>
  </si>
  <si>
    <t>%</t>
  </si>
  <si>
    <t>FTTH</t>
  </si>
  <si>
    <t>FTTB</t>
  </si>
  <si>
    <t>Fixed LTE</t>
  </si>
  <si>
    <t>PRSI_ID</t>
  </si>
  <si>
    <t>DOCSIS 3.x</t>
  </si>
  <si>
    <t>PRSI001</t>
  </si>
  <si>
    <t>Grad Poreč</t>
  </si>
  <si>
    <t>PRSI002</t>
  </si>
  <si>
    <t>Grad Orahovica</t>
  </si>
  <si>
    <t>PRSI003</t>
  </si>
  <si>
    <t xml:space="preserve">Grad Buzet </t>
  </si>
  <si>
    <t>PRSI004</t>
  </si>
  <si>
    <t>Grad Jastrebarsko</t>
  </si>
  <si>
    <t>PRSI005</t>
  </si>
  <si>
    <t>Grad Novigrad</t>
  </si>
  <si>
    <t>PRSI006</t>
  </si>
  <si>
    <t>Grad Beli Manastir</t>
  </si>
  <si>
    <t>PRSI007</t>
  </si>
  <si>
    <t>Zadarska županija</t>
  </si>
  <si>
    <t>PRSI008</t>
  </si>
  <si>
    <t>Grad Rovinj</t>
  </si>
  <si>
    <t>PRSI009</t>
  </si>
  <si>
    <t>Grad Kaštela</t>
  </si>
  <si>
    <t>PRSI010</t>
  </si>
  <si>
    <t>Grad Zaprešić</t>
  </si>
  <si>
    <t>PRSI011</t>
  </si>
  <si>
    <t>Koprivničko-križevačka županija</t>
  </si>
  <si>
    <t>PRSI012</t>
  </si>
  <si>
    <t>Grad Valpovo</t>
  </si>
  <si>
    <t>PRSI013</t>
  </si>
  <si>
    <t>Grad Velika Gorica</t>
  </si>
  <si>
    <t>PRSI014</t>
  </si>
  <si>
    <t>Općina Medulin</t>
  </si>
  <si>
    <t>PRSI015</t>
  </si>
  <si>
    <t>Općina Nerežišća</t>
  </si>
  <si>
    <t>PRSI016</t>
  </si>
  <si>
    <t>Grad Đurđevac</t>
  </si>
  <si>
    <t>PRSI017</t>
  </si>
  <si>
    <t>Grad Ivanić Grad</t>
  </si>
  <si>
    <t>PRSI018</t>
  </si>
  <si>
    <t>Grad Virovitica</t>
  </si>
  <si>
    <t>PRSI019</t>
  </si>
  <si>
    <t>Grad Vrbovec</t>
  </si>
  <si>
    <t>PRSI020</t>
  </si>
  <si>
    <t>Bjelovarsko-bilogorska županija</t>
  </si>
  <si>
    <t>PRSI021</t>
  </si>
  <si>
    <t>Grad Nova Gradiška</t>
  </si>
  <si>
    <t>PRSI022</t>
  </si>
  <si>
    <t>PRSI023</t>
  </si>
  <si>
    <t>PRSI024</t>
  </si>
  <si>
    <t>Grad Krk-poništeno</t>
  </si>
  <si>
    <t>PRSI025</t>
  </si>
  <si>
    <t>Grad Korčula</t>
  </si>
  <si>
    <t>PRSI026</t>
  </si>
  <si>
    <t>Grad Slatina</t>
  </si>
  <si>
    <t>PRSI027</t>
  </si>
  <si>
    <t>Grad Labin</t>
  </si>
  <si>
    <t>PRSI028</t>
  </si>
  <si>
    <t>Grad Mursko Središće</t>
  </si>
  <si>
    <t>PRSI029</t>
  </si>
  <si>
    <t>Grad Križevci</t>
  </si>
  <si>
    <t>PRSI030</t>
  </si>
  <si>
    <t>Grad Delnice</t>
  </si>
  <si>
    <t>PRSI031</t>
  </si>
  <si>
    <t>Grad Rab</t>
  </si>
  <si>
    <t>PRSI032</t>
  </si>
  <si>
    <t>Grad Novi Vinodolski</t>
  </si>
  <si>
    <t>PRSI033</t>
  </si>
  <si>
    <t>Grad Kastav</t>
  </si>
  <si>
    <t>PRSI034</t>
  </si>
  <si>
    <t>Grad Opatija</t>
  </si>
  <si>
    <t>PRSI035</t>
  </si>
  <si>
    <t>Grad Vukovar</t>
  </si>
  <si>
    <t>PRSI036</t>
  </si>
  <si>
    <t>Grad Pregrada</t>
  </si>
  <si>
    <t>PRSI037</t>
  </si>
  <si>
    <t xml:space="preserve">Grad Buje </t>
  </si>
  <si>
    <t>PRSI038</t>
  </si>
  <si>
    <t>Grad Rijeka</t>
  </si>
  <si>
    <t>PRSI039</t>
  </si>
  <si>
    <t>Grad Sveta Nedelja</t>
  </si>
  <si>
    <t>PRSI040</t>
  </si>
  <si>
    <t>Grad Karlovac</t>
  </si>
  <si>
    <t>PRSI041</t>
  </si>
  <si>
    <t>Općina Zmijavci</t>
  </si>
  <si>
    <t>PRSI042</t>
  </si>
  <si>
    <t>Grad Trilj</t>
  </si>
  <si>
    <t>PRSI043</t>
  </si>
  <si>
    <t>Karlovačka županija 1</t>
  </si>
  <si>
    <t>PRSI044</t>
  </si>
  <si>
    <t>Karlovačka županija 2</t>
  </si>
  <si>
    <t>PRSI045</t>
  </si>
  <si>
    <t>Grad Donja Stubica</t>
  </si>
  <si>
    <t>PRSI046</t>
  </si>
  <si>
    <t>Grad Daruvar</t>
  </si>
  <si>
    <t>PRSI047</t>
  </si>
  <si>
    <t>Grad Zlatar</t>
  </si>
  <si>
    <t>PRSI048</t>
  </si>
  <si>
    <t>Grad Novi Marof</t>
  </si>
  <si>
    <t>PRSI049</t>
  </si>
  <si>
    <t>Grad Ludbreg</t>
  </si>
  <si>
    <t>PRSI050</t>
  </si>
  <si>
    <t>Grad Solin</t>
  </si>
  <si>
    <t>PRSI051</t>
  </si>
  <si>
    <t>Varaždinska županija 1</t>
  </si>
  <si>
    <t>PRSI052</t>
  </si>
  <si>
    <t>Varaždinska županija 2</t>
  </si>
  <si>
    <t>PRSI053</t>
  </si>
  <si>
    <t>Šibensko-kninska županija 1</t>
  </si>
  <si>
    <t>PRSI054</t>
  </si>
  <si>
    <t>Šibensko-kninska županija 2</t>
  </si>
  <si>
    <t>PRSI055</t>
  </si>
  <si>
    <t>Općina Bedekovčina</t>
  </si>
  <si>
    <t>PRSI056</t>
  </si>
  <si>
    <t>Grad Sisak</t>
  </si>
  <si>
    <t>PRSI057</t>
  </si>
  <si>
    <t>Grad Gospić</t>
  </si>
  <si>
    <t>PRSI058</t>
  </si>
  <si>
    <t>Ličko-senjska županija</t>
  </si>
  <si>
    <t>PRSI059</t>
  </si>
  <si>
    <t>Brodsko-posavska županija A</t>
  </si>
  <si>
    <t>PRSI060</t>
  </si>
  <si>
    <t>Brodsko-posavska županija B</t>
  </si>
  <si>
    <t>PRSI061</t>
  </si>
  <si>
    <t>Grad Slavonski Brod</t>
  </si>
  <si>
    <t>PRSI062</t>
  </si>
  <si>
    <t>Grad Vinkovci</t>
  </si>
  <si>
    <t>PRSI063</t>
  </si>
  <si>
    <t>Grad Županja</t>
  </si>
  <si>
    <t>PRSI064</t>
  </si>
  <si>
    <t>Grad Čazma</t>
  </si>
  <si>
    <t>PRSI065</t>
  </si>
  <si>
    <t>Grad Novska</t>
  </si>
  <si>
    <t>PRSI066</t>
  </si>
  <si>
    <t>Grad Kutina</t>
  </si>
  <si>
    <t>PRSI067</t>
  </si>
  <si>
    <t>Grad Krk</t>
  </si>
  <si>
    <t>PRSI068</t>
  </si>
  <si>
    <t>Virovitičko-podravska županija</t>
  </si>
  <si>
    <t xml:space="preserve">Dostupnost NGA (prema PPDŠP) </t>
  </si>
  <si>
    <t>FTTC</t>
  </si>
  <si>
    <t>Planirana mrežna arhitektura             (komercijalni interes)</t>
  </si>
  <si>
    <t>FTTN</t>
  </si>
  <si>
    <t>Wi-Fi (microwave)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</si>
  <si>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</si>
  <si>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</si>
  <si>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</si>
  <si>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</si>
  <si>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</si>
  <si>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</si>
  <si>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</si>
  <si>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</si>
  <si>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</si>
  <si>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</si>
  <si>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</si>
  <si>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</si>
  <si>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</si>
  <si>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</si>
  <si>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</si>
  <si>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</si>
  <si>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</si>
  <si>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</si>
  <si>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</si>
  <si>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</si>
  <si>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</si>
  <si>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</si>
  <si>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</si>
  <si>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</si>
  <si>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</si>
  <si>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</si>
  <si>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</si>
  <si>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</si>
  <si>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</si>
  <si>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</si>
  <si>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</si>
  <si>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</si>
  <si>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</si>
  <si>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</si>
  <si>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</si>
  <si>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</si>
  <si>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</si>
  <si>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</si>
  <si>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</si>
  <si>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</si>
  <si>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</si>
  <si>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</si>
  <si>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</si>
  <si>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</si>
  <si>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</si>
  <si>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</si>
  <si>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</si>
  <si>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</si>
  <si>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</si>
  <si>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</si>
  <si>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</si>
  <si>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</si>
  <si>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</si>
  <si>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</si>
  <si>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</si>
  <si>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</si>
  <si>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</si>
  <si>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</si>
  <si>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</si>
  <si>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</si>
  <si>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</si>
  <si>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</si>
  <si>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</si>
  <si>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</si>
  <si>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</si>
  <si>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</si>
  <si>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</si>
  <si>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</si>
  <si>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</si>
  <si>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</si>
  <si>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</si>
  <si>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</si>
  <si>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</si>
  <si>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</si>
  <si>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</si>
  <si>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</si>
  <si>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</si>
  <si>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</si>
  <si>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</si>
  <si>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</si>
  <si>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</si>
  <si>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</si>
  <si>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</si>
  <si>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</si>
  <si>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</si>
  <si>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</si>
  <si>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</si>
  <si>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</si>
  <si>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</si>
  <si>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</si>
  <si>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</si>
  <si>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</si>
  <si>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</si>
  <si>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</si>
  <si>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</si>
  <si>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</si>
  <si>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</si>
  <si>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</si>
  <si>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</si>
  <si>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</si>
  <si>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</si>
  <si>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</si>
  <si>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</si>
  <si>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</si>
  <si>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</si>
  <si>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</si>
  <si>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</si>
  <si>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</si>
  <si>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</si>
  <si>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</si>
  <si>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</si>
  <si>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</si>
  <si>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</si>
  <si>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</si>
  <si>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</si>
  <si>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</si>
  <si>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</si>
  <si>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</si>
  <si>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</si>
  <si>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</si>
  <si>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</si>
  <si>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</si>
  <si>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</si>
  <si>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</si>
  <si>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</si>
  <si>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</si>
  <si>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</si>
  <si>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</si>
  <si>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</si>
  <si>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</si>
  <si>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</si>
  <si>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</si>
  <si>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</si>
  <si>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</si>
  <si>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</si>
  <si>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</si>
  <si>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</si>
  <si>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</si>
  <si>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</si>
  <si>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</si>
  <si>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</si>
  <si>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</si>
  <si>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</si>
  <si>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</si>
  <si>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</si>
  <si>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</si>
  <si>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</si>
  <si>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</si>
  <si>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</si>
  <si>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</si>
  <si>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</si>
  <si>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</si>
  <si>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</si>
  <si>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</si>
  <si>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</si>
  <si>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</si>
  <si>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</si>
  <si>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</si>
  <si>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</si>
  <si>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</si>
  <si>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</si>
  <si>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</si>
  <si>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</si>
  <si>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</si>
  <si>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</si>
  <si>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</si>
  <si>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</si>
  <si>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</si>
  <si>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</si>
  <si>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</si>
  <si>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</si>
  <si>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</si>
  <si>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</si>
  <si>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</si>
  <si>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</si>
  <si>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</si>
  <si>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</si>
  <si>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</si>
  <si>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</si>
  <si>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</si>
  <si>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</si>
  <si>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</si>
  <si>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</si>
  <si>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</si>
  <si>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</si>
  <si>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</si>
  <si>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</si>
  <si>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</si>
  <si>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</si>
  <si>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</si>
  <si>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</si>
  <si>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</si>
  <si>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</si>
  <si>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</si>
  <si>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</si>
  <si>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</si>
  <si>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</si>
  <si>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</si>
  <si>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</si>
  <si>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</si>
  <si>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</si>
  <si>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</si>
  <si>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</si>
  <si>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</si>
  <si>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</si>
  <si>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</si>
  <si>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</si>
  <si>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</si>
  <si>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</si>
  <si>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</si>
  <si>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</si>
  <si>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</si>
  <si>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</si>
  <si>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</si>
  <si>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</si>
  <si>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</si>
  <si>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</si>
  <si>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</si>
  <si>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</si>
  <si>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</si>
  <si>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</si>
  <si>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</si>
  <si>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</si>
  <si>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</si>
  <si>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</si>
  <si>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</si>
  <si>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</si>
  <si>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</si>
  <si>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</si>
  <si>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</si>
  <si>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</si>
  <si>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</si>
  <si>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</si>
  <si>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</si>
  <si>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</si>
  <si>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</si>
  <si>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</si>
  <si>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</si>
  <si>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</si>
  <si>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</si>
  <si>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</si>
  <si>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</si>
  <si>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</si>
  <si>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</si>
  <si>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</si>
  <si>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</si>
  <si>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</si>
  <si>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</si>
  <si>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</si>
  <si>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</si>
  <si>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</si>
  <si>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</si>
  <si>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</si>
  <si>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</si>
  <si>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</si>
  <si>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</si>
  <si>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</si>
  <si>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</si>
  <si>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</si>
  <si>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</si>
  <si>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</si>
  <si>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</si>
  <si>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</si>
  <si>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</si>
  <si>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</si>
  <si>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</si>
  <si>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</si>
  <si>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</si>
  <si>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</si>
  <si>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</si>
  <si>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</si>
  <si>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</si>
  <si>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</si>
  <si>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</si>
  <si>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</si>
  <si>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</si>
  <si>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</si>
  <si>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</si>
  <si>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</si>
  <si>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</si>
  <si>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</si>
  <si>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</si>
  <si>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</si>
  <si>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</si>
  <si>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</si>
  <si>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</si>
  <si>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</si>
  <si>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</si>
  <si>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</si>
  <si>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</si>
  <si>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</si>
  <si>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</si>
  <si>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</si>
  <si>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</si>
  <si>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</si>
  <si>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</si>
  <si>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</si>
  <si>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</si>
  <si>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</si>
  <si>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</si>
  <si>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</si>
  <si>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</si>
  <si>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</si>
  <si>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</si>
  <si>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</si>
  <si>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</si>
  <si>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</si>
  <si>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</si>
  <si>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</si>
  <si>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</si>
  <si>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</si>
  <si>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</si>
  <si>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</si>
  <si>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</si>
  <si>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</si>
  <si>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</si>
  <si>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</si>
  <si>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</si>
  <si>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</si>
  <si>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</si>
  <si>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</si>
  <si>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</si>
  <si>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</si>
  <si>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</si>
  <si>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</si>
  <si>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</si>
  <si>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</si>
  <si>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</si>
  <si>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</si>
  <si>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</si>
  <si>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</si>
  <si>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</si>
  <si>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</si>
  <si>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</si>
  <si>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</si>
  <si>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</si>
  <si>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</si>
  <si>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</si>
  <si>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</si>
  <si>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</si>
  <si>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</si>
  <si>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</si>
  <si>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</si>
  <si>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</si>
  <si>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</si>
  <si>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</si>
  <si>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</si>
  <si>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</si>
  <si>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</si>
  <si>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</si>
  <si>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</si>
  <si>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</si>
  <si>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</si>
  <si>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</si>
  <si>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</si>
  <si>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</si>
  <si>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</si>
  <si>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</si>
  <si>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</si>
  <si>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</si>
  <si>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</si>
  <si>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</si>
  <si>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</si>
  <si>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</si>
  <si>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</si>
  <si>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</si>
  <si>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</si>
  <si>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</si>
  <si>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</si>
  <si>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</si>
  <si>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</si>
  <si>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</si>
  <si>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</si>
  <si>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</si>
  <si>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</si>
  <si>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</si>
  <si>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</si>
  <si>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</si>
  <si>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</si>
  <si>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</si>
  <si>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</si>
  <si>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</si>
  <si>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</si>
  <si>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</si>
  <si>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</si>
  <si>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</si>
  <si>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</si>
  <si>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</si>
  <si>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</si>
  <si>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</si>
  <si>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</si>
  <si>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</si>
  <si>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</si>
  <si>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</si>
  <si>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</si>
  <si>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</si>
  <si>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</si>
  <si>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</si>
  <si>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</si>
  <si>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</si>
  <si>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</si>
  <si>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</si>
  <si>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</si>
  <si>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</si>
  <si>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</si>
  <si>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</si>
  <si>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</si>
  <si>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</si>
  <si>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</si>
  <si>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</si>
  <si>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</si>
  <si>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</si>
  <si>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</si>
  <si>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</si>
  <si>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</si>
  <si>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</si>
  <si>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</si>
  <si>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</si>
  <si>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</si>
  <si>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</si>
  <si>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</si>
  <si>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</si>
  <si>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</si>
  <si>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</si>
  <si>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</si>
  <si>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</si>
  <si>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</si>
  <si>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</si>
  <si>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</si>
  <si>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</si>
  <si>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</si>
  <si>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</si>
  <si>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</si>
  <si>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</si>
  <si>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</si>
  <si>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</si>
  <si>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</si>
  <si>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</si>
  <si>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</si>
  <si>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</si>
  <si>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</si>
  <si>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</si>
  <si>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</si>
  <si>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</si>
  <si>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</si>
  <si>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</si>
  <si>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</si>
  <si>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</si>
  <si>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</si>
  <si>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</si>
  <si>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</si>
  <si>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</si>
  <si>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</si>
  <si>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</si>
  <si>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</si>
  <si>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</si>
  <si>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</si>
  <si>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</si>
  <si>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</si>
  <si>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</si>
  <si>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</si>
  <si>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</si>
  <si>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</si>
  <si>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</si>
  <si>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</si>
  <si>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</si>
  <si>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</si>
  <si>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</si>
  <si>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</si>
  <si>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</si>
  <si>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</si>
  <si>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</si>
  <si>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</si>
  <si>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</si>
  <si>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</si>
  <si>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</si>
  <si>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</si>
  <si>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</si>
  <si>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</si>
  <si>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</si>
  <si>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</si>
  <si>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</si>
  <si>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</si>
  <si>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</si>
  <si>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</si>
  <si>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</si>
  <si>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</si>
  <si>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</si>
  <si>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</si>
  <si>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</si>
  <si>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</si>
  <si>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</si>
  <si>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</si>
  <si>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</si>
  <si>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</si>
  <si>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</si>
  <si>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</si>
  <si>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</si>
  <si>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</si>
  <si>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</si>
  <si>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</si>
  <si>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</si>
  <si>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</si>
  <si>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</si>
  <si>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</si>
  <si>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</si>
  <si>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</si>
  <si>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</si>
  <si>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</si>
  <si>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</si>
  <si>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</si>
  <si>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</si>
  <si>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</si>
  <si>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</si>
  <si>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</si>
  <si>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</si>
  <si>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</si>
  <si>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</si>
  <si>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</si>
  <si>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</si>
  <si>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</si>
  <si>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</si>
  <si>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</si>
  <si>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</si>
  <si>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</si>
  <si>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</si>
  <si>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</si>
  <si>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</si>
  <si>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</si>
  <si>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</si>
  <si>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</si>
  <si>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</si>
  <si>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</si>
  <si>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</si>
  <si>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</si>
  <si>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</si>
  <si>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</si>
  <si>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</si>
  <si>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</si>
  <si>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</si>
  <si>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</si>
  <si>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</si>
  <si>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</si>
  <si>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</si>
  <si>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</si>
  <si>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</si>
  <si>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</si>
  <si>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</si>
  <si>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</si>
  <si>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</si>
  <si>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</si>
  <si>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</si>
  <si>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</si>
  <si>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Vukovarsko-srijemska</t>
  </si>
  <si>
    <t>Osječko-baranjska</t>
  </si>
  <si>
    <t>Primorsko-goranska</t>
  </si>
  <si>
    <t>Istarska</t>
  </si>
  <si>
    <t>Karlovačka</t>
  </si>
  <si>
    <t>Splitsko-dalmatinska</t>
  </si>
  <si>
    <t>Brodsko-posavska</t>
  </si>
  <si>
    <t>Krapinsko-zagorska</t>
  </si>
  <si>
    <t>Zagrebačka</t>
  </si>
  <si>
    <t>Varaždinska</t>
  </si>
  <si>
    <t>Međimurska</t>
  </si>
  <si>
    <t>Zadarska</t>
  </si>
  <si>
    <t>Bjelovarsko-bilogorska</t>
  </si>
  <si>
    <t>Šibensko-kninska</t>
  </si>
  <si>
    <t>Dubrovačko-neretvanska</t>
  </si>
  <si>
    <t>Požeško-slavonska</t>
  </si>
  <si>
    <t>Ličko-senjska</t>
  </si>
  <si>
    <t>Virovitičko-podravska</t>
  </si>
  <si>
    <t>Sisačko-moslavačka</t>
  </si>
  <si>
    <t>Koprivničko-križevačka</t>
  </si>
  <si>
    <t>Grad Zagreb</t>
  </si>
  <si>
    <t>Grad Glina</t>
  </si>
  <si>
    <t>PRSI069</t>
  </si>
  <si>
    <t>Grad Dubrovnik</t>
  </si>
  <si>
    <t>100+ Mbit/s</t>
  </si>
  <si>
    <t xml:space="preserve"> 1 + Gbit/s</t>
  </si>
  <si>
    <t>Indikator (OPKK)</t>
  </si>
  <si>
    <t xml:space="preserve"> BIJELA =&gt; SIVA/CRNA</t>
  </si>
  <si>
    <t>CRNA/SIVA =&gt; BIJELA</t>
  </si>
  <si>
    <t>Grad Opuzen</t>
  </si>
  <si>
    <t>PRSI070</t>
  </si>
  <si>
    <t>Grad Slatina-poništeno</t>
  </si>
  <si>
    <t>Inicijalna NGA boja adrese (PPDŠP)</t>
  </si>
  <si>
    <t>ISKAZAN KOMERCIJALNI INTERES                         (MREŽNE ARHITEKTURE)</t>
  </si>
  <si>
    <t>BRZINA PRISTUPA</t>
  </si>
  <si>
    <t>TRENUTNO DOSTUPNA BRZINA PRISTUPA U ODNOSU NA UKUPNI BROJ ADRESA</t>
  </si>
  <si>
    <t>POSTOTAK ISKAZANOG KOMERCIJALNOG INTERESA U ODNOSU NA UKUPAN BROJ ADRESA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</si>
</sst>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11"/>
      <color theme="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8"/>
      <color theme="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 tint="0.499984740745262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1"/>
      <color rgb="FF00A249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2"/>
      <color theme="6" tint="-0.499984740745262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1"/>
      <color rgb="FFB00000"/>
      <name val="Times New Roman"/>
      <family val="1"/>
      <charset val="238"/>
    </font>
    <font>
      <b/>
      <sz val="10.5"/>
      <color theme="4" tint="-0.249977111117893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Times New Roman"/>
      <family val="1"/>
      <charset val="238"/>
    </font>
    <font>
      <b/>
      <sz val="11"/>
      <color theme="0" tint="-4.9989318521683403E-2"/>
      <name val="Times New Roman"/>
      <family val="1"/>
      <charset val="238"/>
    </font>
    <font>
      <b/>
      <sz val="11"/>
      <color theme="4" tint="-0.499984740745262"/>
      <name val="Times New Roman"/>
      <family val="1"/>
      <charset val="238"/>
    </font>
    <font>
      <b/>
      <sz val="11"/>
      <color theme="4" tint="-0.499984740745262"/>
      <name val="Calibri"/>
      <family val="2"/>
      <charset val="238"/>
      <scheme val="minor"/>
    </font>
    <font>
      <b/>
      <sz val="10"/>
      <color rgb="FF007000"/>
      <name val="Times New Roman"/>
      <family val="1"/>
      <charset val="238"/>
    </font>
    <font>
      <b/>
      <sz val="11"/>
      <color rgb="FF007000"/>
      <name val="Times New Roman"/>
      <family val="1"/>
      <charset val="238"/>
    </font>
    <font>
      <b/>
      <sz val="10.5"/>
      <color rgb="FF820000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A249"/>
        <bgColor indexed="64"/>
      </patternFill>
    </fill>
    <fill>
      <gradientFill degree="90">
        <stop position="0">
          <color theme="0"/>
        </stop>
        <stop position="0.5">
          <color theme="4" tint="0.80001220740379042"/>
        </stop>
        <stop position="1">
          <color theme="0"/>
        </stop>
      </gradientFill>
    </fill>
    <fill>
      <patternFill patternType="solid">
        <fgColor rgb="FFFAFEE8"/>
        <bgColor indexed="64"/>
      </patternFill>
    </fill>
    <fill>
      <patternFill patternType="solid">
        <fgColor theme="3" tint="0.39997558519241921"/>
        <bgColor auto="1"/>
      </patternFill>
    </fill>
    <fill>
      <patternFill patternType="solid">
        <fgColor rgb="FF00B800"/>
        <bgColor indexed="64"/>
      </patternFill>
    </fill>
    <fill>
      <patternFill patternType="solid">
        <fgColor rgb="FFFFFF99"/>
        <bgColor indexed="64"/>
      </patternFill>
    </fill>
    <fill>
      <gradientFill degree="90">
        <stop position="0">
          <color theme="0"/>
        </stop>
        <stop position="1">
          <color rgb="FF1B7731"/>
        </stop>
      </gradientFill>
    </fill>
    <fill>
      <gradientFill degree="90">
        <stop position="0">
          <color theme="0"/>
        </stop>
        <stop position="1">
          <color rgb="FFFFFF66"/>
        </stop>
      </gradientFill>
    </fill>
    <fill>
      <gradientFill degree="90">
        <stop position="0">
          <color theme="0"/>
        </stop>
        <stop position="1">
          <color rgb="FFFF99FF"/>
        </stop>
      </gradientFill>
    </fill>
    <fill>
      <gradientFill degree="90">
        <stop position="0">
          <color theme="0"/>
        </stop>
        <stop position="1">
          <color rgb="FFFA5D4C"/>
        </stop>
      </gradientFill>
    </fill>
    <fill>
      <patternFill patternType="solid">
        <fgColor theme="0" tint="-0.14996795556505021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00700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 diagonalDown="1">
      <left/>
      <right/>
      <top style="thin">
        <color theme="0"/>
      </top>
      <bottom style="thin">
        <color theme="0"/>
      </bottom>
      <diagonal style="thin">
        <color theme="0"/>
      </diagonal>
    </border>
    <border diagonalDown="1">
      <left style="thin">
        <color theme="0"/>
      </left>
      <right/>
      <top style="thin">
        <color theme="0"/>
      </top>
      <bottom style="thin">
        <color theme="0"/>
      </bottom>
      <diagonal style="thin">
        <color theme="0"/>
      </diagonal>
    </border>
    <border>
      <left style="thin">
        <color theme="0"/>
      </left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 style="thin">
        <color theme="0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auto="1"/>
      </top>
      <bottom/>
      <diagonal/>
    </border>
    <border>
      <left style="thin">
        <color theme="0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0"/>
      </left>
      <right/>
      <top style="thin">
        <color theme="1"/>
      </top>
      <bottom style="thin">
        <color theme="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1"/>
      </right>
      <top style="thin">
        <color auto="1"/>
      </top>
      <bottom style="thin">
        <color theme="0"/>
      </bottom>
      <diagonal/>
    </border>
  </borders>
  <cellStyleXfs count="5">
    <xf numFmtId="0" fontId="0" fillId="0" borderId="0"/>
    <xf numFmtId="0" fontId="21" fillId="22" borderId="27">
      <alignment horizontal="left" vertical="top"/>
    </xf>
    <xf numFmtId="0" fontId="21" fillId="23" borderId="27">
      <alignment horizontal="left" vertical="top"/>
    </xf>
    <xf numFmtId="0" fontId="21" fillId="24" borderId="27">
      <alignment horizontal="left" vertical="top" wrapText="1"/>
    </xf>
    <xf numFmtId="0" fontId="21" fillId="25" borderId="27">
      <alignment horizontal="left" vertical="top"/>
    </xf>
  </cellStyleXfs>
  <cellXfs count="168">
    <xf numFmtId="0" fontId="0" fillId="0" borderId="0" xfId="0"/>
    <xf numFmtId="14" fontId="4" fillId="0" borderId="0" xfId="0" applyNumberFormat="1" applyFont="1" applyFill="1"/>
    <xf numFmtId="0" fontId="7" fillId="0" borderId="0" xfId="0" applyFont="1"/>
    <xf numFmtId="0" fontId="3" fillId="4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10" borderId="1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/>
    </xf>
    <xf numFmtId="0" fontId="10" fillId="13" borderId="6" xfId="0" applyFont="1" applyFill="1" applyBorder="1" applyAlignment="1">
      <alignment horizontal="center" vertical="center"/>
    </xf>
    <xf numFmtId="1" fontId="1" fillId="16" borderId="0" xfId="0" applyNumberFormat="1" applyFont="1" applyFill="1" applyAlignment="1">
      <alignment horizontal="center"/>
    </xf>
    <xf numFmtId="0" fontId="6" fillId="11" borderId="8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0" fontId="8" fillId="0" borderId="7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12" fillId="12" borderId="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center"/>
    </xf>
    <xf numFmtId="0" fontId="7" fillId="0" borderId="11" xfId="0" applyFont="1" applyBorder="1"/>
    <xf numFmtId="10" fontId="7" fillId="0" borderId="11" xfId="0" applyNumberFormat="1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 applyAlignment="1">
      <alignment vertical="center"/>
    </xf>
    <xf numFmtId="0" fontId="7" fillId="0" borderId="15" xfId="0" applyFont="1" applyBorder="1"/>
    <xf numFmtId="0" fontId="7" fillId="0" borderId="16" xfId="0" applyFont="1" applyBorder="1"/>
    <xf numFmtId="0" fontId="7" fillId="0" borderId="18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3" xfId="0" applyFont="1" applyBorder="1" applyAlignment="1">
      <alignment vertical="center"/>
    </xf>
    <xf numFmtId="0" fontId="7" fillId="0" borderId="23" xfId="0" applyFont="1" applyBorder="1"/>
    <xf numFmtId="0" fontId="7" fillId="0" borderId="24" xfId="0" applyFont="1" applyBorder="1"/>
    <xf numFmtId="10" fontId="7" fillId="0" borderId="13" xfId="0" applyNumberFormat="1" applyFont="1" applyBorder="1"/>
    <xf numFmtId="0" fontId="7" fillId="0" borderId="22" xfId="0" applyFont="1" applyFill="1" applyBorder="1"/>
    <xf numFmtId="0" fontId="7" fillId="0" borderId="25" xfId="0" applyFont="1" applyBorder="1"/>
    <xf numFmtId="0" fontId="14" fillId="0" borderId="27" xfId="0" applyFont="1" applyBorder="1" applyAlignment="1">
      <alignment horizontal="left" vertical="center"/>
    </xf>
    <xf numFmtId="0" fontId="7" fillId="0" borderId="28" xfId="0" applyFont="1" applyBorder="1"/>
    <xf numFmtId="0" fontId="16" fillId="9" borderId="6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left" vertical="center" wrapText="1"/>
    </xf>
    <xf numFmtId="0" fontId="7" fillId="0" borderId="28" xfId="0" applyFont="1" applyBorder="1" applyAlignment="1">
      <alignment horizontal="left"/>
    </xf>
    <xf numFmtId="0" fontId="11" fillId="8" borderId="8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8" fillId="7" borderId="33" xfId="0" applyFont="1" applyFill="1" applyBorder="1" applyAlignment="1">
      <alignment horizontal="center" vertical="center"/>
    </xf>
    <xf numFmtId="0" fontId="8" fillId="7" borderId="34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0" fillId="2" borderId="0" xfId="0" applyFont="1" applyFill="1"/>
    <xf numFmtId="0" fontId="0" fillId="0" borderId="0" xfId="0" applyFont="1"/>
    <xf numFmtId="164" fontId="1" fillId="5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wrapText="1"/>
    </xf>
    <xf numFmtId="164" fontId="5" fillId="13" borderId="0" xfId="0" applyNumberFormat="1" applyFont="1" applyFill="1" applyAlignment="1">
      <alignment horizontal="center" vertical="center" wrapText="1"/>
    </xf>
    <xf numFmtId="164" fontId="2" fillId="14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17" fillId="15" borderId="0" xfId="0" applyNumberFormat="1" applyFont="1" applyFill="1" applyAlignment="1">
      <alignment horizontal="center" vertical="center" wrapText="1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4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left" vertical="center"/>
      <protection locked="0"/>
    </xf>
    <xf numFmtId="0" fontId="2" fillId="0" borderId="0" xfId="0" applyNumberFormat="1" applyFont="1" applyAlignment="1">
      <alignment horizontal="left" vertical="center" wrapText="1"/>
    </xf>
    <xf numFmtId="0" fontId="0" fillId="0" borderId="0" xfId="0" applyFont="1" applyProtection="1">
      <protection locked="0"/>
    </xf>
    <xf numFmtId="0" fontId="12" fillId="2" borderId="7" xfId="0" applyFont="1" applyFill="1" applyBorder="1" applyAlignment="1" applyProtection="1">
      <alignment horizontal="left" vertical="center" wrapText="1"/>
    </xf>
    <xf numFmtId="0" fontId="12" fillId="2" borderId="26" xfId="0" applyFont="1" applyFill="1" applyBorder="1" applyAlignment="1" applyProtection="1">
      <alignment horizontal="left" vertical="center" wrapText="1"/>
    </xf>
    <xf numFmtId="1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13" fillId="18" borderId="7" xfId="0" applyFont="1" applyFill="1" applyBorder="1" applyAlignment="1">
      <alignment horizontal="center" vertical="center"/>
    </xf>
    <xf numFmtId="0" fontId="13" fillId="18" borderId="34" xfId="0" applyFont="1" applyFill="1" applyBorder="1" applyAlignment="1">
      <alignment horizontal="center" vertical="center"/>
    </xf>
    <xf numFmtId="0" fontId="7" fillId="0" borderId="36" xfId="0" applyFont="1" applyBorder="1"/>
    <xf numFmtId="0" fontId="7" fillId="0" borderId="37" xfId="0" applyFont="1" applyBorder="1"/>
    <xf numFmtId="0" fontId="13" fillId="18" borderId="26" xfId="0" applyFont="1" applyFill="1" applyBorder="1" applyAlignment="1">
      <alignment horizontal="center" vertical="center"/>
    </xf>
    <xf numFmtId="0" fontId="18" fillId="18" borderId="38" xfId="0" applyFont="1" applyFill="1" applyBorder="1" applyAlignment="1">
      <alignment horizontal="center" vertical="center"/>
    </xf>
    <xf numFmtId="0" fontId="7" fillId="0" borderId="14" xfId="0" applyFont="1" applyBorder="1"/>
    <xf numFmtId="0" fontId="7" fillId="0" borderId="39" xfId="0" applyFont="1" applyBorder="1"/>
    <xf numFmtId="0" fontId="13" fillId="18" borderId="30" xfId="0" applyFont="1" applyFill="1" applyBorder="1" applyAlignment="1">
      <alignment horizontal="center" vertical="center"/>
    </xf>
    <xf numFmtId="0" fontId="7" fillId="0" borderId="35" xfId="0" applyFont="1" applyBorder="1"/>
    <xf numFmtId="0" fontId="19" fillId="4" borderId="7" xfId="0" applyFont="1" applyFill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20" fillId="0" borderId="0" xfId="0" applyFont="1"/>
    <xf numFmtId="0" fontId="15" fillId="19" borderId="9" xfId="0" applyFont="1" applyFill="1" applyBorder="1" applyAlignment="1">
      <alignment horizontal="center" vertical="center"/>
    </xf>
    <xf numFmtId="0" fontId="6" fillId="20" borderId="1" xfId="0" applyFont="1" applyFill="1" applyBorder="1" applyAlignment="1">
      <alignment horizontal="left" vertical="center"/>
    </xf>
    <xf numFmtId="0" fontId="7" fillId="20" borderId="2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</xf>
    <xf numFmtId="10" fontId="7" fillId="0" borderId="0" xfId="0" applyNumberFormat="1" applyFont="1" applyAlignment="1" applyProtection="1">
      <alignment horizontal="center" vertical="center"/>
    </xf>
    <xf numFmtId="0" fontId="0" fillId="0" borderId="11" xfId="0" applyFill="1" applyBorder="1" applyAlignment="1"/>
    <xf numFmtId="0" fontId="0" fillId="0" borderId="11" xfId="0" applyBorder="1"/>
    <xf numFmtId="0" fontId="0" fillId="0" borderId="24" xfId="0" applyFill="1" applyBorder="1" applyAlignment="1"/>
    <xf numFmtId="0" fontId="0" fillId="0" borderId="24" xfId="0" applyBorder="1"/>
    <xf numFmtId="0" fontId="0" fillId="0" borderId="18" xfId="0" applyBorder="1"/>
    <xf numFmtId="0" fontId="2" fillId="0" borderId="0" xfId="0" applyFont="1" applyAlignment="1">
      <alignment wrapText="1"/>
    </xf>
    <xf numFmtId="0" fontId="7" fillId="0" borderId="11" xfId="0" applyNumberFormat="1" applyFont="1" applyBorder="1"/>
    <xf numFmtId="164" fontId="1" fillId="2" borderId="0" xfId="0" applyNumberFormat="1" applyFont="1" applyFill="1" applyAlignment="1">
      <alignment horizontal="center" vertical="center" wrapText="1"/>
    </xf>
    <xf numFmtId="0" fontId="3" fillId="0" borderId="0" xfId="0" applyFont="1"/>
    <xf numFmtId="0" fontId="7" fillId="0" borderId="13" xfId="0" applyNumberFormat="1" applyFont="1" applyBorder="1"/>
    <xf numFmtId="0" fontId="7" fillId="0" borderId="21" xfId="0" applyFont="1" applyBorder="1"/>
    <xf numFmtId="0" fontId="7" fillId="0" borderId="45" xfId="0" applyFont="1" applyBorder="1" applyAlignment="1">
      <alignment horizontal="center" vertical="center"/>
    </xf>
    <xf numFmtId="0" fontId="22" fillId="0" borderId="7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/>
    </xf>
    <xf numFmtId="0" fontId="8" fillId="7" borderId="3" xfId="0" applyFont="1" applyFill="1" applyBorder="1" applyAlignment="1">
      <alignment vertical="center"/>
    </xf>
    <xf numFmtId="0" fontId="7" fillId="0" borderId="47" xfId="0" applyFont="1" applyBorder="1"/>
    <xf numFmtId="0" fontId="7" fillId="0" borderId="48" xfId="0" applyFont="1" applyBorder="1"/>
    <xf numFmtId="0" fontId="9" fillId="0" borderId="40" xfId="0" applyFont="1" applyFill="1" applyBorder="1" applyAlignment="1">
      <alignment horizontal="center" vertical="center"/>
    </xf>
    <xf numFmtId="0" fontId="22" fillId="26" borderId="9" xfId="0" applyNumberFormat="1" applyFont="1" applyFill="1" applyBorder="1" applyAlignment="1">
      <alignment horizontal="center" vertical="center" wrapText="1"/>
    </xf>
    <xf numFmtId="10" fontId="8" fillId="10" borderId="7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 applyProtection="1">
      <alignment horizontal="left" vertical="center"/>
    </xf>
    <xf numFmtId="0" fontId="2" fillId="0" borderId="0" xfId="0" applyFont="1"/>
    <xf numFmtId="0" fontId="0" fillId="0" borderId="0" xfId="0" applyFont="1" applyAlignment="1" applyProtection="1">
      <alignment vertical="center" wrapText="1"/>
      <protection locked="0"/>
    </xf>
    <xf numFmtId="0" fontId="13" fillId="18" borderId="8" xfId="0" applyFont="1" applyFill="1" applyBorder="1" applyAlignment="1">
      <alignment vertical="center"/>
    </xf>
    <xf numFmtId="0" fontId="18" fillId="18" borderId="30" xfId="0" applyFont="1" applyFill="1" applyBorder="1" applyAlignment="1">
      <alignment vertical="center" shrinkToFit="1"/>
    </xf>
    <xf numFmtId="0" fontId="6" fillId="13" borderId="5" xfId="0" applyFont="1" applyFill="1" applyBorder="1" applyAlignment="1">
      <alignment vertical="center"/>
    </xf>
    <xf numFmtId="164" fontId="2" fillId="21" borderId="0" xfId="0" applyNumberFormat="1" applyFont="1" applyFill="1" applyAlignment="1">
      <alignment horizontal="center" vertical="center" wrapText="1"/>
    </xf>
    <xf numFmtId="164" fontId="2" fillId="21" borderId="0" xfId="0" applyNumberFormat="1" applyFont="1" applyFill="1" applyAlignment="1">
      <alignment horizontal="left" vertical="center" wrapText="1"/>
    </xf>
    <xf numFmtId="0" fontId="8" fillId="0" borderId="42" xfId="0" applyFont="1" applyBorder="1" applyAlignment="1">
      <alignment horizontal="center" vertical="center" wrapText="1"/>
    </xf>
    <xf numFmtId="0" fontId="7" fillId="0" borderId="49" xfId="0" applyFont="1" applyBorder="1" applyAlignment="1">
      <alignment wrapText="1"/>
    </xf>
    <xf numFmtId="164" fontId="2" fillId="27" borderId="0" xfId="0" applyNumberFormat="1" applyFont="1" applyFill="1" applyAlignment="1">
      <alignment horizontal="center" vertical="center" wrapText="1"/>
    </xf>
    <xf numFmtId="164" fontId="2" fillId="27" borderId="0" xfId="0" applyNumberFormat="1" applyFont="1" applyFill="1" applyAlignment="1">
      <alignment horizontal="left" vertical="center" wrapText="1"/>
    </xf>
    <xf numFmtId="14" fontId="2" fillId="21" borderId="0" xfId="0" applyNumberFormat="1" applyFont="1" applyFill="1" applyAlignment="1">
      <alignment horizontal="left" vertical="center" wrapText="1"/>
    </xf>
    <xf numFmtId="0" fontId="26" fillId="21" borderId="10" xfId="0" applyFont="1" applyFill="1" applyBorder="1" applyAlignment="1">
      <alignment horizontal="left" vertical="center" wrapText="1"/>
    </xf>
    <xf numFmtId="10" fontId="27" fillId="21" borderId="7" xfId="0" applyNumberFormat="1" applyFont="1" applyFill="1" applyBorder="1" applyAlignment="1">
      <alignment horizontal="center" vertical="center"/>
    </xf>
    <xf numFmtId="0" fontId="24" fillId="21" borderId="46" xfId="0" applyFont="1" applyFill="1" applyBorder="1" applyAlignment="1">
      <alignment horizontal="center" vertical="center"/>
    </xf>
    <xf numFmtId="0" fontId="6" fillId="29" borderId="31" xfId="0" applyFont="1" applyFill="1" applyBorder="1" applyAlignment="1">
      <alignment horizontal="center" vertical="center"/>
    </xf>
    <xf numFmtId="164" fontId="1" fillId="29" borderId="0" xfId="0" applyNumberFormat="1" applyFont="1" applyFill="1" applyAlignment="1">
      <alignment horizontal="center" vertical="center" wrapText="1"/>
    </xf>
    <xf numFmtId="0" fontId="8" fillId="27" borderId="7" xfId="0" applyFont="1" applyFill="1" applyBorder="1" applyAlignment="1">
      <alignment horizontal="left" vertical="center"/>
    </xf>
    <xf numFmtId="164" fontId="2" fillId="27" borderId="27" xfId="0" applyNumberFormat="1" applyFont="1" applyFill="1" applyBorder="1" applyAlignment="1">
      <alignment horizontal="center" vertical="center" wrapText="1"/>
    </xf>
    <xf numFmtId="164" fontId="2" fillId="21" borderId="27" xfId="0" applyNumberFormat="1" applyFont="1" applyFill="1" applyBorder="1" applyAlignment="1">
      <alignment horizontal="left" vertical="center" wrapText="1"/>
    </xf>
    <xf numFmtId="14" fontId="2" fillId="21" borderId="27" xfId="0" applyNumberFormat="1" applyFont="1" applyFill="1" applyBorder="1" applyAlignment="1">
      <alignment horizontal="left" vertical="center" wrapText="1"/>
    </xf>
    <xf numFmtId="164" fontId="2" fillId="14" borderId="27" xfId="0" applyNumberFormat="1" applyFont="1" applyFill="1" applyBorder="1" applyAlignment="1">
      <alignment horizontal="center" vertical="center" wrapText="1"/>
    </xf>
    <xf numFmtId="164" fontId="5" fillId="13" borderId="27" xfId="0" applyNumberFormat="1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/>
    </xf>
    <xf numFmtId="0" fontId="24" fillId="28" borderId="42" xfId="0" applyNumberFormat="1" applyFont="1" applyFill="1" applyBorder="1" applyAlignment="1">
      <alignment horizontal="center" vertical="center"/>
    </xf>
    <xf numFmtId="0" fontId="24" fillId="0" borderId="42" xfId="0" applyNumberFormat="1" applyFont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10" fontId="24" fillId="0" borderId="42" xfId="0" applyNumberFormat="1" applyFont="1" applyBorder="1" applyAlignment="1">
      <alignment horizontal="center" vertical="center"/>
    </xf>
    <xf numFmtId="10" fontId="24" fillId="28" borderId="42" xfId="0" applyNumberFormat="1" applyFont="1" applyFill="1" applyBorder="1" applyAlignment="1">
      <alignment horizontal="center" vertical="center"/>
    </xf>
    <xf numFmtId="0" fontId="24" fillId="0" borderId="42" xfId="0" applyNumberFormat="1" applyFont="1" applyFill="1" applyBorder="1" applyAlignment="1">
      <alignment horizontal="center" vertical="center"/>
    </xf>
    <xf numFmtId="10" fontId="24" fillId="0" borderId="42" xfId="0" applyNumberFormat="1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10" fontId="24" fillId="0" borderId="43" xfId="0" applyNumberFormat="1" applyFont="1" applyFill="1" applyBorder="1" applyAlignment="1">
      <alignment horizontal="center" vertical="center"/>
    </xf>
    <xf numFmtId="10" fontId="24" fillId="21" borderId="46" xfId="0" applyNumberFormat="1" applyFont="1" applyFill="1" applyBorder="1" applyAlignment="1">
      <alignment horizontal="center" vertical="center"/>
    </xf>
    <xf numFmtId="0" fontId="28" fillId="27" borderId="7" xfId="0" applyFont="1" applyFill="1" applyBorder="1" applyAlignment="1">
      <alignment horizontal="center" vertical="center" wrapText="1"/>
    </xf>
    <xf numFmtId="0" fontId="23" fillId="29" borderId="42" xfId="0" applyFont="1" applyFill="1" applyBorder="1" applyAlignment="1">
      <alignment horizontal="center" vertical="center" wrapText="1"/>
    </xf>
    <xf numFmtId="0" fontId="0" fillId="17" borderId="0" xfId="0" applyFill="1" applyAlignment="1"/>
    <xf numFmtId="0" fontId="0" fillId="0" borderId="0" xfId="0" applyAlignment="1"/>
    <xf numFmtId="0" fontId="0" fillId="0" borderId="40" xfId="0" applyBorder="1" applyAlignment="1"/>
    <xf numFmtId="0" fontId="0" fillId="0" borderId="41" xfId="0" applyBorder="1" applyAlignment="1"/>
    <xf numFmtId="0" fontId="0" fillId="0" borderId="14" xfId="0" applyBorder="1" applyAlignment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/>
    <xf numFmtId="0" fontId="1" fillId="6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4" fillId="21" borderId="43" xfId="0" applyFont="1" applyFill="1" applyBorder="1" applyAlignment="1">
      <alignment horizontal="center" vertical="center" wrapText="1"/>
    </xf>
    <xf numFmtId="0" fontId="25" fillId="21" borderId="44" xfId="0" applyFont="1" applyFill="1" applyBorder="1" applyAlignment="1">
      <alignment horizontal="center" vertical="center" wrapText="1"/>
    </xf>
    <xf numFmtId="0" fontId="24" fillId="21" borderId="43" xfId="0" applyFont="1" applyFill="1" applyBorder="1" applyAlignment="1">
      <alignment horizontal="center" vertical="center"/>
    </xf>
    <xf numFmtId="0" fontId="25" fillId="21" borderId="44" xfId="0" applyFont="1" applyFill="1" applyBorder="1" applyAlignment="1">
      <alignment horizontal="center" vertical="center"/>
    </xf>
    <xf numFmtId="0" fontId="13" fillId="18" borderId="28" xfId="0" applyFont="1" applyFill="1" applyBorder="1" applyAlignment="1">
      <alignment horizontal="center" vertical="center"/>
    </xf>
    <xf numFmtId="0" fontId="23" fillId="29" borderId="42" xfId="0" applyFont="1" applyFill="1" applyBorder="1" applyAlignment="1">
      <alignment horizontal="left" vertical="center" wrapText="1"/>
    </xf>
    <xf numFmtId="0" fontId="8" fillId="7" borderId="3" xfId="0" applyFont="1" applyFill="1" applyBorder="1" applyAlignment="1"/>
    <xf numFmtId="0" fontId="8" fillId="7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</cellXfs>
  <cellStyles count="5">
    <cellStyle name="Corellia" xfId="2"/>
    <cellStyle name="Eufondija" xfId="3"/>
    <cellStyle name="Lator" xfId="1"/>
    <cellStyle name="Normal" xfId="0" builtinId="0"/>
    <cellStyle name="Rea" xfId="4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b/>
        <i val="0"/>
        <color rgb="FFFFFFD5"/>
      </font>
    </dxf>
    <dxf>
      <font>
        <b/>
        <i val="0"/>
        <color rgb="FFFFFFD5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b/>
        <i val="0"/>
        <color rgb="FFFFFFD5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820000"/>
      <color rgb="FF9E0000"/>
      <color rgb="FF007000"/>
      <color rgb="FFE5FFE5"/>
      <color rgb="FF009200"/>
      <color rgb="FFFFFFD5"/>
      <color rgb="FF009900"/>
      <color rgb="FFFFFF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</xdr:colOff>
      <xdr:row>0</xdr:row>
      <xdr:rowOff>28574</xdr:rowOff>
    </xdr:from>
    <xdr:to>
      <xdr:col>8</xdr:col>
      <xdr:colOff>297180</xdr:colOff>
      <xdr:row>14</xdr:row>
      <xdr:rowOff>14383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8880" y="28574"/>
          <a:ext cx="2705100" cy="2546129"/>
        </a:xfrm>
        <a:prstGeom prst="rect">
          <a:avLst/>
        </a:prstGeom>
      </xdr:spPr>
    </xdr:pic>
    <xdr:clientData/>
  </xdr:twoCellAnchor>
  <xdr:twoCellAnchor>
    <xdr:from>
      <xdr:col>0</xdr:col>
      <xdr:colOff>160020</xdr:colOff>
      <xdr:row>15</xdr:row>
      <xdr:rowOff>60960</xdr:rowOff>
    </xdr:from>
    <xdr:to>
      <xdr:col>12</xdr:col>
      <xdr:colOff>510540</xdr:colOff>
      <xdr:row>95</xdr:row>
      <xdr:rowOff>38100</xdr:rowOff>
    </xdr:to>
    <xdr:sp macro="" textlink="">
      <xdr:nvSpPr>
        <xdr:cNvPr id="4" name="TextBox 3"/>
        <xdr:cNvSpPr txBox="1"/>
      </xdr:nvSpPr>
      <xdr:spPr>
        <a:xfrm>
          <a:off x="160020" y="2804160"/>
          <a:ext cx="7665720" cy="14607540"/>
        </a:xfrm>
        <a:prstGeom prst="rect">
          <a:avLst/>
        </a:prstGeom>
        <a:solidFill>
          <a:schemeClr val="accent1">
            <a:lumMod val="50000"/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>
              <a:solidFill>
                <a:schemeClr val="accent1">
                  <a:lumMod val="50000"/>
                </a:schemeClr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Upute</a:t>
          </a:r>
          <a:r>
            <a:rPr lang="hr-HR" sz="1400" b="1" baseline="0">
              <a:solidFill>
                <a:schemeClr val="accent1">
                  <a:lumMod val="50000"/>
                </a:schemeClr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za unos podataka:</a:t>
          </a:r>
        </a:p>
        <a:p>
          <a:endParaRPr lang="hr-HR" sz="1100" b="1" baseline="0">
            <a:solidFill>
              <a:schemeClr val="accent1">
                <a:lumMod val="50000"/>
              </a:schemeClr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hr-HR" sz="1100" b="0" baseline="0">
              <a:solidFill>
                <a:schemeClr val="accent1">
                  <a:lumMod val="50000"/>
                </a:schemeClr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Podatke o rezultatima mapiranja za cijeli Plan razvoja širokopojasne infrastrukture upisati zbirno u list "Rezultati mapiranja" prema zadanom redoslijedu bez izmjene ili dodavanja drugih listova. Obavezno upisati redni broj zapisa. </a:t>
          </a:r>
        </a:p>
        <a:p>
          <a:endParaRPr lang="hr-HR" sz="1100" b="1" u="sng" baseline="0">
            <a:solidFill>
              <a:schemeClr val="accent1">
                <a:lumMod val="50000"/>
              </a:schemeClr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hr-HR" sz="1100" b="1" u="sng" baseline="0">
              <a:solidFill>
                <a:schemeClr val="accent1">
                  <a:lumMod val="50000"/>
                </a:schemeClr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PODACI O ADRESI: </a:t>
          </a:r>
        </a:p>
        <a:p>
          <a:endParaRPr lang="hr-HR" sz="1100" b="1" baseline="0">
            <a:solidFill>
              <a:schemeClr val="accent1">
                <a:lumMod val="50000"/>
              </a:schemeClr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  <a:sym typeface="Wingdings"/>
            </a:rPr>
            <a:t>  </a:t>
          </a:r>
          <a:r>
            <a:rPr lang="hr-HR" sz="1100" b="0" baseline="0">
              <a:solidFill>
                <a:schemeClr val="accent1">
                  <a:lumMod val="50000"/>
                </a:schemeClr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Nazive ulica upisati punim nazivom (bez skraćenica).</a:t>
          </a:r>
        </a:p>
        <a:p>
          <a:endParaRPr lang="hr-HR" sz="1100" b="1" baseline="0">
            <a:solidFill>
              <a:schemeClr val="accent1">
                <a:lumMod val="50000"/>
              </a:schemeClr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  <a:sym typeface="Wingdings"/>
            </a:rPr>
            <a:t>  </a:t>
          </a:r>
          <a:r>
            <a:rPr lang="hr-HR" sz="1100" b="0" baseline="0">
              <a:solidFill>
                <a:schemeClr val="accent1">
                  <a:lumMod val="50000"/>
                </a:schemeClr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Kućne brojeve upisati  bez razmaka (npr. 5D, 135A i sl.). </a:t>
          </a:r>
        </a:p>
        <a:p>
          <a:r>
            <a:rPr lang="hr-HR" sz="1100" b="0" baseline="0">
              <a:solidFill>
                <a:schemeClr val="accent1">
                  <a:lumMod val="50000"/>
                </a:schemeClr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srgbClr val="4F81B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  <a:sym typeface="Wingdings"/>
            </a:rPr>
            <a:t>  </a:t>
          </a: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srgbClr val="4F81BD">
                  <a:lumMod val="50000"/>
                </a:srgbClr>
              </a:solidFill>
              <a:effectLst/>
              <a:uLnTx/>
              <a:uFillTx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Nazive županija i jedinica lokalne samouprave (Općina/Grad) upisivati istovjetno kako je definirano u padajućim izbornicima. </a:t>
          </a:r>
        </a:p>
        <a:p>
          <a:endParaRPr lang="hr-HR" sz="900" b="1" baseline="0">
            <a:solidFill>
              <a:schemeClr val="accent1">
                <a:lumMod val="50000"/>
              </a:schemeClr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hr-HR" sz="1100" b="1" u="sng" baseline="0">
              <a:solidFill>
                <a:schemeClr val="accent1">
                  <a:lumMod val="50000"/>
                </a:schemeClr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REZULTATI MAPIRANJA: </a:t>
          </a:r>
        </a:p>
        <a:p>
          <a:endParaRPr lang="hr-HR" sz="1100" b="1" baseline="0">
            <a:solidFill>
              <a:schemeClr val="accent1">
                <a:lumMod val="50000"/>
              </a:schemeClr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 b="0" baseline="0">
              <a:solidFill>
                <a:schemeClr val="accent1">
                  <a:lumMod val="50000"/>
                </a:schemeClr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  <a:sym typeface="Wingdings"/>
            </a:rPr>
            <a:t>  Za pojedine stupce, u</a:t>
          </a:r>
          <a:r>
            <a:rPr lang="hr-HR" sz="1100" b="0" baseline="0">
              <a:solidFill>
                <a:schemeClr val="accent1">
                  <a:lumMod val="50000"/>
                </a:schemeClr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ćelije upisivati predodređene vrijednosti (pogledati padajuće liste u ćelijama ispod zaglavlja).</a:t>
          </a:r>
        </a:p>
        <a:p>
          <a:r>
            <a:rPr lang="hr-HR" sz="1100" b="1" baseline="0">
              <a:solidFill>
                <a:schemeClr val="accent1">
                  <a:lumMod val="50000"/>
                </a:schemeClr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  <a:sym typeface="Wingdings"/>
            </a:rPr>
            <a:t></a:t>
          </a:r>
          <a:r>
            <a:rPr lang="hr-HR" sz="1100" b="0" i="1" baseline="0">
              <a:solidFill>
                <a:schemeClr val="accent1">
                  <a:lumMod val="50000"/>
                </a:schemeClr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 </a:t>
          </a:r>
          <a:r>
            <a:rPr lang="hr-HR" sz="1100" b="0" i="0" baseline="0">
              <a:solidFill>
                <a:schemeClr val="accent1">
                  <a:lumMod val="50000"/>
                </a:schemeClr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U slučaju neiskazanog komercijalnog interesa, polje u stupcu "Operator(i)" ostaviti prazno, inače u slučaju iskaza više operatora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 b="0" i="0" baseline="0">
              <a:solidFill>
                <a:schemeClr val="accent1">
                  <a:lumMod val="50000"/>
                </a:schemeClr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     na pojedinoj adresi, operatore odvojiti znakom ";".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r-HR" sz="1100" b="0" i="1" baseline="0">
            <a:solidFill>
              <a:schemeClr val="accent1">
                <a:lumMod val="50000"/>
              </a:schemeClr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  <a:sym typeface="Wingding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  <a:sym typeface="Wingdings"/>
            </a:rPr>
            <a:t></a:t>
          </a:r>
          <a:r>
            <a:rPr lang="hr-HR" sz="1100" b="0" i="1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hr-HR" sz="1100" b="0" i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U slučaju odbijenog iskazanog komercijalnog interesa polje "Iskazan komercijalni interes" popuniti sa DA, pripadajuču mrežnu 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 b="0" i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     arhitekturu, a konačnu NGA boju adrese označiti sa BIJELA.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r-HR" sz="1100" b="0" i="0" baseline="0">
            <a:solidFill>
              <a:schemeClr val="accent1">
                <a:lumMod val="50000"/>
              </a:schemeClr>
            </a:solidFill>
            <a:effectLst/>
            <a:latin typeface="+mn-lt"/>
            <a:ea typeface="+mn-ea"/>
            <a:cs typeface="+mn-cs"/>
            <a:sym typeface="Wingding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  <a:sym typeface="Wingdings"/>
            </a:rPr>
            <a:t>   U polje "</a:t>
          </a:r>
          <a:r>
            <a:rPr lang="hr-HR" sz="1100" b="1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  <a:sym typeface="Wingdings"/>
            </a:rPr>
            <a:t>Dostupnost NGA (prema PPDŠP)</a:t>
          </a:r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  <a:sym typeface="Wingdings"/>
            </a:rPr>
            <a:t>" upisati</a:t>
          </a:r>
          <a:r>
            <a:rPr lang="hr-HR" sz="1100" b="1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  <a:sym typeface="Wingdings"/>
            </a:rPr>
            <a:t> </a:t>
          </a:r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  <a:sym typeface="Wingdings"/>
            </a:rPr>
            <a:t>podatke koji su </a:t>
          </a:r>
          <a:r>
            <a:rPr lang="hr-HR" sz="1100" b="1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  <a:sym typeface="Wingdings"/>
            </a:rPr>
            <a:t>inicijalno</a:t>
          </a:r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  <a:sym typeface="Wingdings"/>
            </a:rPr>
            <a:t> </a:t>
          </a:r>
          <a:r>
            <a:rPr lang="hr-HR" sz="1100" b="1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  <a:sym typeface="Wingdings"/>
            </a:rPr>
            <a:t>objavljeni na javnoj raspravi </a:t>
          </a:r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  <a:sym typeface="Wingdings"/>
            </a:rPr>
            <a:t>prema podacima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  <a:sym typeface="Wingdings"/>
            </a:rPr>
            <a:t>       iz HAKOM-ovog servisa </a:t>
          </a:r>
          <a:r>
            <a:rPr lang="hr-HR" sz="1100" b="0" i="1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  <a:sym typeface="Wingdings"/>
            </a:rPr>
            <a:t>Prikaz podataka o dostupnosti širokopojasnog pristupa</a:t>
          </a:r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  <a:sym typeface="Wingdings"/>
            </a:rPr>
            <a:t>. (Minimalna NGA brzina pristupa je 30 Mbit/s).</a:t>
          </a:r>
          <a:endParaRPr lang="hr-HR" sz="1100" b="0" i="1" baseline="0">
            <a:solidFill>
              <a:schemeClr val="accent1">
                <a:lumMod val="50000"/>
              </a:schemeClr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endParaRPr lang="hr-HR" sz="1100" b="0" i="1" baseline="0">
            <a:solidFill>
              <a:schemeClr val="accent1">
                <a:lumMod val="50000"/>
              </a:schemeClr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  <a:sym typeface="Wingdings"/>
            </a:rPr>
            <a:t></a:t>
          </a:r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hr-HR" sz="1100" b="1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Datum mapiranja </a:t>
          </a:r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- datum kad je nositelj projekta donio konačnu odluku o boji adrese.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r-HR" sz="1100" b="0" baseline="0">
            <a:solidFill>
              <a:schemeClr val="accent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  <a:sym typeface="Wingdings"/>
            </a:rPr>
            <a:t></a:t>
          </a:r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hr-HR" sz="1100" b="1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Planirana brzina pristupa</a:t>
          </a:r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- upisivati brzinu pristupa koja je planirana iskazanim komercijalnim interesom u sljedeće 3 ili više </a:t>
          </a:r>
          <a:endParaRPr lang="en-US">
            <a:solidFill>
              <a:schemeClr val="accent1">
                <a:lumMod val="50000"/>
              </a:schemeClr>
            </a:solidFill>
            <a:effectLst/>
          </a:endParaRPr>
        </a:p>
        <a:p>
          <a:pPr algn="l" eaLnBrk="1" fontAlgn="auto" latinLnBrk="0" hangingPunct="1"/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      godina odnosno nakadno, nakon faze projektiranja Plana razvoja širokopojasne infrastrukture (</a:t>
          </a:r>
          <a:r>
            <a:rPr lang="hr-HR" sz="1100" b="0" i="1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u slučaju NGA crne adrese </a:t>
          </a:r>
        </a:p>
        <a:p>
          <a:pPr algn="l" eaLnBrk="1" fontAlgn="auto" latinLnBrk="0" hangingPunct="1"/>
          <a:r>
            <a:rPr lang="hr-HR" sz="1100" b="0" i="1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      upisati brzinu pristupa koja je veća, a u slučaju sivih NGA adresa bez promjene boje, upisati  trenutno dostupnu brzinu pristupa</a:t>
          </a:r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).</a:t>
          </a:r>
        </a:p>
        <a:p>
          <a:pPr eaLnBrk="1" fontAlgn="auto" latinLnBrk="0" hangingPunct="1"/>
          <a:endParaRPr lang="hr-HR" sz="1100" b="0" baseline="0">
            <a:solidFill>
              <a:schemeClr val="accent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srgbClr val="4F81B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  <a:sym typeface="Wingdings"/>
            </a:rPr>
            <a:t></a:t>
          </a: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srgbClr val="4F81B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   </a:t>
          </a:r>
          <a:r>
            <a:rPr kumimoji="0" lang="hr-HR" sz="1100" b="1" i="0" u="none" strike="noStrike" kern="0" cap="none" spc="0" normalizeH="0" baseline="0" noProof="0">
              <a:ln>
                <a:noFill/>
              </a:ln>
              <a:solidFill>
                <a:srgbClr val="4F81B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Planirana mrežna aritektura </a:t>
          </a: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srgbClr val="4F81B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- upisati planiranu mrežnu aritekturu koju je naveo operator kod iskaza komercijalnog interesa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srgbClr val="4F81B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       na javnoj  raspravi. Vrijednosti upisivati </a:t>
          </a:r>
          <a:r>
            <a:rPr kumimoji="0" lang="hr-HR" sz="1100" b="1" i="0" u="none" strike="noStrike" kern="0" cap="none" spc="0" normalizeH="0" baseline="0" noProof="0">
              <a:ln>
                <a:noFill/>
              </a:ln>
              <a:solidFill>
                <a:srgbClr val="4F81B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samo kod adresa za koje je iskazan komercijalni interes</a:t>
          </a: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srgbClr val="4F81B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r-HR" sz="1100" b="0" baseline="0">
            <a:solidFill>
              <a:schemeClr val="accent1">
                <a:lumMod val="50000"/>
              </a:schemeClr>
            </a:solidFill>
            <a:effectLst/>
            <a:latin typeface="+mn-lt"/>
            <a:ea typeface="+mn-ea"/>
            <a:cs typeface="+mn-cs"/>
            <a:sym typeface="Wingding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  <a:sym typeface="Wingdings"/>
            </a:rPr>
            <a:t></a:t>
          </a:r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  Oznaka brzine pristupa "</a:t>
          </a:r>
          <a:r>
            <a:rPr lang="hr-HR" sz="1100" b="0" i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30-100 Mbit/s</a:t>
          </a:r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" </a:t>
          </a:r>
          <a:r>
            <a:rPr lang="hr-HR" sz="1100" b="1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ne uključuje </a:t>
          </a:r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brzinu pristupa od 100 Mbit/s.</a:t>
          </a:r>
          <a:endParaRPr lang="en-US">
            <a:solidFill>
              <a:schemeClr val="accent1">
                <a:lumMod val="50000"/>
              </a:schemeClr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r-HR" sz="1100" b="0" baseline="0">
            <a:solidFill>
              <a:schemeClr val="accent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50000"/>
                </a:schemeClr>
              </a:solidFill>
              <a:effectLst/>
              <a:uLnTx/>
              <a:uFillTx/>
              <a:latin typeface="+mn-lt"/>
              <a:ea typeface="+mn-ea"/>
              <a:cs typeface="+mn-cs"/>
              <a:sym typeface="Wingdings"/>
            </a:rPr>
            <a:t>  </a:t>
          </a:r>
          <a:r>
            <a:rPr kumimoji="0" lang="hr-HR" sz="11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50000"/>
                </a:schemeClr>
              </a:solidFill>
              <a:effectLst/>
              <a:uLnTx/>
              <a:uFillTx/>
              <a:latin typeface="+mn-lt"/>
              <a:ea typeface="+mn-ea"/>
              <a:cs typeface="+mn-cs"/>
              <a:sym typeface="Wingdings"/>
            </a:rPr>
            <a:t> </a:t>
          </a:r>
          <a:r>
            <a:rPr kumimoji="0" lang="hr-HR" sz="1100" b="0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50000"/>
                </a:schemeClr>
              </a:solidFill>
              <a:effectLst/>
              <a:uLnTx/>
              <a:uFillTx/>
              <a:latin typeface="+mn-lt"/>
              <a:ea typeface="+mn-ea"/>
              <a:cs typeface="+mn-cs"/>
              <a:sym typeface="Wingdings"/>
            </a:rPr>
            <a:t>Upisati adresu demarkacijske točke (pristupnog čvora koji je spojen na agregacijski čvor) ukoliko je poznata.</a:t>
          </a:r>
        </a:p>
        <a:p>
          <a:endParaRPr lang="hr-HR" sz="1100" b="0" baseline="0">
            <a:solidFill>
              <a:schemeClr val="accent1">
                <a:lumMod val="50000"/>
              </a:schemeClr>
            </a:solidFill>
            <a:effectLst/>
            <a:latin typeface="+mn-lt"/>
            <a:ea typeface="+mn-ea"/>
            <a:cs typeface="+mn-cs"/>
            <a:sym typeface="Wingdings"/>
          </a:endParaRPr>
        </a:p>
        <a:p>
          <a:r>
            <a:rPr lang="hr-HR" sz="1100" b="1" u="sng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  <a:sym typeface="Wingdings"/>
            </a:rPr>
            <a:t>BROJ I VRSTA PRIHVATLJIVIH POTENCIJALNIH KORISNIKA</a:t>
          </a:r>
        </a:p>
        <a:p>
          <a:endParaRPr lang="hr-HR" sz="1100" b="0" baseline="0">
            <a:solidFill>
              <a:schemeClr val="accent1">
                <a:lumMod val="50000"/>
              </a:schemeClr>
            </a:solidFill>
            <a:effectLst/>
            <a:latin typeface="+mn-lt"/>
            <a:ea typeface="+mn-ea"/>
            <a:cs typeface="+mn-cs"/>
            <a:sym typeface="Wingding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  <a:sym typeface="Wingdings"/>
            </a:rPr>
            <a:t></a:t>
          </a:r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  Konačne podatke o broju i vrsti prihvatljivih potencijalnih korisnika po kategorijama na razini adrese, </a:t>
          </a:r>
          <a:r>
            <a:rPr lang="hr-HR" sz="1100" b="1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obvezno</a:t>
          </a:r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je upisati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hr-HR" sz="1100" b="1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samo za konačno NGA bijele adrese</a:t>
          </a:r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. (U stupcu "</a:t>
          </a:r>
          <a:r>
            <a:rPr lang="hr-HR" sz="1100" b="0" i="1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Ukupno korisnika</a:t>
          </a:r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", nastaviti postojanost upisane formule)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r-HR" sz="1100" b="0" baseline="0">
            <a:solidFill>
              <a:schemeClr val="accent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  <a:sym typeface="Wingdings"/>
            </a:rPr>
            <a:t></a:t>
          </a:r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hr-HR" sz="1100" b="1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Stan</a:t>
          </a:r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* (</a:t>
          </a:r>
          <a:r>
            <a:rPr lang="en-US" sz="1100" b="0" i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ili stambena jedinica, stambeni prostor</a:t>
          </a:r>
          <a:r>
            <a:rPr lang="hr-HR" sz="1100" b="0" i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1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je građevinski povezana cjelina namijenjena za stanovanje, koja se sastoji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hr-HR" sz="11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od </a:t>
          </a:r>
          <a:r>
            <a:rPr lang="hr-HR" sz="110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1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jedne ili vi</a:t>
          </a:r>
          <a:r>
            <a:rPr lang="en-US" sz="11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š</a:t>
          </a:r>
          <a:r>
            <a:rPr lang="hr-HR" sz="11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e soba s odgovaraju</a:t>
          </a:r>
          <a:r>
            <a:rPr lang="en-US" sz="11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ć</a:t>
          </a:r>
          <a:r>
            <a:rPr lang="hr-HR" sz="11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im</a:t>
          </a:r>
          <a:r>
            <a:rPr lang="hr-HR" sz="110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1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pomo</a:t>
          </a:r>
          <a:r>
            <a:rPr lang="en-US" sz="11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ć</a:t>
          </a:r>
          <a:r>
            <a:rPr lang="hr-HR" sz="11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nim prostorijama (kuhinja, smo</a:t>
          </a:r>
          <a:r>
            <a:rPr lang="en-US" sz="11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č</a:t>
          </a:r>
          <a:r>
            <a:rPr lang="hr-HR" sz="11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nica, predsoblje, kupaonica, zahod i sl.)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     ili bez pomo</a:t>
          </a:r>
          <a:r>
            <a:rPr lang="en-US" sz="11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ć</a:t>
          </a:r>
          <a:r>
            <a:rPr lang="hr-HR" sz="11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nih prostorija i ima svoj poseban ulaz.</a:t>
          </a:r>
          <a:endParaRPr lang="en-US" sz="1100">
            <a:solidFill>
              <a:schemeClr val="accent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>
              <a:solidFill>
                <a:schemeClr val="accent1">
                  <a:lumMod val="50000"/>
                </a:schemeClr>
              </a:solidFill>
              <a:effectLst/>
            </a:rPr>
            <a:t> </a:t>
          </a:r>
          <a:endParaRPr lang="en-US">
            <a:solidFill>
              <a:schemeClr val="accent1">
                <a:lumMod val="50000"/>
              </a:schemeClr>
            </a:solidFill>
            <a:effectLst/>
          </a:endParaRPr>
        </a:p>
        <a:p>
          <a:pPr eaLnBrk="1" fontAlgn="auto" latinLnBrk="0" hangingPunct="1"/>
          <a:r>
            <a:rPr lang="hr-HR" sz="1100" b="1" u="sng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BROJ KUĆANSTAVA</a:t>
          </a:r>
        </a:p>
        <a:p>
          <a:pPr eaLnBrk="1" fontAlgn="auto" latinLnBrk="0" hangingPunct="1"/>
          <a:endParaRPr lang="hr-HR" sz="1100" b="1" u="sng" baseline="0">
            <a:solidFill>
              <a:schemeClr val="accent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  <a:sym typeface="Wingdings"/>
            </a:rPr>
            <a:t></a:t>
          </a:r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hr-HR" sz="1100" b="1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Obavezno upisati broj kućanstava za konačno bijele NGA adrese</a:t>
          </a:r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. </a:t>
          </a:r>
          <a:endParaRPr lang="en-US">
            <a:solidFill>
              <a:schemeClr val="accent1">
                <a:lumMod val="50000"/>
              </a:schemeClr>
            </a:solidFill>
            <a:effectLst/>
          </a:endParaRPr>
        </a:p>
        <a:p>
          <a:pPr eaLnBrk="1" fontAlgn="auto" latinLnBrk="0" hangingPunct="1"/>
          <a:endParaRPr lang="en-US">
            <a:solidFill>
              <a:schemeClr val="accent1">
                <a:lumMod val="50000"/>
              </a:schemeClr>
            </a:solidFill>
            <a:effectLst/>
          </a:endParaRPr>
        </a:p>
        <a:p>
          <a:pPr algn="l"/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  <a:sym typeface="Wingdings"/>
            </a:rPr>
            <a:t></a:t>
          </a:r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hr-HR" sz="1100" b="1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Kućanstvo*</a:t>
          </a:r>
          <a:r>
            <a:rPr lang="hr-HR" sz="11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je svaka obiteljska ili druga zajednica osoba koje zajedno stanuju i troše svoje primitke za  podmirivanje    </a:t>
          </a:r>
        </a:p>
        <a:p>
          <a:pPr algn="l"/>
          <a:r>
            <a:rPr lang="hr-HR" sz="11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     osnovnih životnih potreba (stanovanje, prehrana i sl.), odnosno osoba koja u naselju popisa živi sama i nema</a:t>
          </a:r>
          <a:r>
            <a:rPr lang="hr-HR" sz="110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1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kućanstvo   </a:t>
          </a:r>
        </a:p>
        <a:p>
          <a:pPr algn="l"/>
          <a:r>
            <a:rPr lang="hr-HR" sz="11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     u drugom naselju Republike Hrvatske ili inozemstvu (samačko kućanstvo). Kućanstvom</a:t>
          </a:r>
          <a:r>
            <a:rPr lang="hr-HR" sz="110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1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se smatra i tzv. institucionalno </a:t>
          </a:r>
        </a:p>
        <a:p>
          <a:pPr algn="l"/>
          <a:r>
            <a:rPr lang="hr-HR" sz="11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     kućanstvo, tj. kućanstvo sastavljeno od osoba koje žive u ustanovama za trajno zbrinjavanje djece i odraslih, u </a:t>
          </a:r>
        </a:p>
        <a:p>
          <a:pPr algn="l"/>
          <a:r>
            <a:rPr lang="hr-HR" sz="11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     bolnicama za trajni smještaj neizlječivih bolesnika, samostanima, objektima vojske, policije, pravosuđa, kampovima za   </a:t>
          </a:r>
        </a:p>
        <a:p>
          <a:pPr algn="l"/>
          <a:r>
            <a:rPr lang="hr-HR" sz="110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hr-HR" sz="11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smještaj</a:t>
          </a:r>
          <a:r>
            <a:rPr lang="hr-HR" sz="110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1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izbjeglica i prognanika i sl.</a:t>
          </a:r>
          <a:endParaRPr lang="en-US" sz="1100">
            <a:solidFill>
              <a:schemeClr val="accent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hr-HR" sz="1100" b="1" baseline="0">
            <a:solidFill>
              <a:schemeClr val="accent1">
                <a:lumMod val="50000"/>
              </a:schemeClr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eaLnBrk="1" fontAlgn="auto" latinLnBrk="0" hangingPunct="1"/>
          <a:endParaRPr lang="hr-HR" sz="1100" b="1" baseline="0">
            <a:solidFill>
              <a:schemeClr val="accent1">
                <a:lumMod val="50000"/>
              </a:schemeClr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eaLnBrk="1" fontAlgn="auto" latinLnBrk="0" hangingPunct="1"/>
          <a:r>
            <a:rPr lang="hr-HR" sz="1100" b="1" baseline="0">
              <a:solidFill>
                <a:schemeClr val="accent1">
                  <a:lumMod val="50000"/>
                </a:schemeClr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Datoteku spremiti pod nazivom:</a:t>
          </a:r>
        </a:p>
        <a:p>
          <a:pPr eaLnBrk="1" fontAlgn="auto" latinLnBrk="0" hangingPunct="1"/>
          <a:r>
            <a:rPr lang="hr-HR" sz="1100" b="1" baseline="0">
              <a:solidFill>
                <a:schemeClr val="accent1">
                  <a:lumMod val="50000"/>
                </a:schemeClr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hr-HR" sz="1100" b="0" baseline="0">
              <a:solidFill>
                <a:schemeClr val="accent1">
                  <a:lumMod val="50000"/>
                </a:schemeClr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"UL-PRO-TB-INTS-Prilog_1_PRSI_</a:t>
          </a:r>
          <a:r>
            <a:rPr lang="hr-HR" sz="1100" b="0" i="1" baseline="0">
              <a:solidFill>
                <a:schemeClr val="accent1">
                  <a:lumMod val="50000"/>
                </a:schemeClr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Nositelj_projekta</a:t>
          </a:r>
          <a:r>
            <a:rPr lang="hr-HR" sz="1100" b="0" baseline="0">
              <a:solidFill>
                <a:schemeClr val="accent1">
                  <a:lumMod val="50000"/>
                </a:schemeClr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_rezultati_mapiranja_</a:t>
          </a:r>
          <a:r>
            <a:rPr lang="hr-HR" sz="1100" b="0" i="1" baseline="0">
              <a:solidFill>
                <a:schemeClr val="accent1">
                  <a:lumMod val="50000"/>
                </a:schemeClr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datum_izrade(ggggmmdd)"</a:t>
          </a:r>
        </a:p>
        <a:p>
          <a:pPr eaLnBrk="1" fontAlgn="auto" latinLnBrk="0" hangingPunct="1"/>
          <a:endParaRPr lang="hr-HR" sz="1100" b="1" i="0" baseline="0">
            <a:solidFill>
              <a:schemeClr val="accent1">
                <a:lumMod val="50000"/>
              </a:schemeClr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eaLnBrk="1" fontAlgn="auto" latinLnBrk="0" hangingPunct="1"/>
          <a:r>
            <a:rPr lang="hr-HR" sz="1100" b="1" i="0" baseline="0">
              <a:solidFill>
                <a:schemeClr val="accent1">
                  <a:lumMod val="50000"/>
                </a:schemeClr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i priložiti uz konačnu verziju PRŠI-ja koja će biti poslana na ocjenu sukladnosti sa ONP-om Nositelju okvirnog programa.</a:t>
          </a:r>
        </a:p>
        <a:p>
          <a:pPr eaLnBrk="1" fontAlgn="auto" latinLnBrk="0" hangingPunct="1"/>
          <a:endParaRPr lang="hr-HR" sz="1100" b="1" baseline="0">
            <a:solidFill>
              <a:schemeClr val="accent1">
                <a:lumMod val="50000"/>
              </a:schemeClr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eaLnBrk="1" fontAlgn="auto" latinLnBrk="0" hangingPunct="1"/>
          <a:r>
            <a:rPr lang="hr-HR" sz="1100" b="1" baseline="0">
              <a:solidFill>
                <a:schemeClr val="accent1">
                  <a:lumMod val="50000"/>
                </a:schemeClr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Uz ovaj predložak, priložiti i originalne tablice koje su objavljene na javnoj raspravi, kao i sve izvorne tablice korištene za mapiranje.</a:t>
          </a:r>
        </a:p>
        <a:p>
          <a:pPr eaLnBrk="1" fontAlgn="auto" latinLnBrk="0" hangingPunct="1"/>
          <a:endParaRPr lang="hr-HR" sz="1100" b="1" baseline="0">
            <a:solidFill>
              <a:schemeClr val="accent1">
                <a:lumMod val="50000"/>
              </a:schemeClr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eaLnBrk="1" fontAlgn="auto" latinLnBrk="0" hangingPunct="1"/>
          <a:endParaRPr lang="hr-HR" sz="1100" b="1" baseline="0">
            <a:solidFill>
              <a:schemeClr val="accent1">
                <a:lumMod val="50000"/>
              </a:schemeClr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hr-HR" sz="1100" b="1" u="sng" baseline="0">
              <a:solidFill>
                <a:schemeClr val="accent1">
                  <a:lumMod val="50000"/>
                </a:schemeClr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NAPOMENA:</a:t>
          </a:r>
        </a:p>
        <a:p>
          <a:endParaRPr lang="hr-HR" sz="1100" b="0" baseline="0">
            <a:solidFill>
              <a:schemeClr val="accent1">
                <a:lumMod val="50000"/>
              </a:schemeClr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Konačna definicija prihvatljivih potencijalnih korisnika (privatni, javni i poslovni) biti će određena u "</a:t>
          </a:r>
          <a:r>
            <a:rPr lang="hr-HR" sz="1100" b="0" i="1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Uputama za prijavitelje na poziv za dostavu projektnih prijedloga izgradnje pristupnih mreža sljedeće generacije (NGA) u NGA bijelim područjima"</a:t>
          </a:r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koje će biti objavljene od strane Ministarstva regionalnog razvoja i fondova EU. </a:t>
          </a:r>
        </a:p>
        <a:p>
          <a:endParaRPr lang="hr-HR" sz="1100" b="0" baseline="0">
            <a:solidFill>
              <a:schemeClr val="accent1">
                <a:lumMod val="50000"/>
              </a:schemeClr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endParaRPr lang="hr-HR" sz="1100" b="0" baseline="0">
            <a:solidFill>
              <a:schemeClr val="accent1">
                <a:lumMod val="50000"/>
              </a:schemeClr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endParaRPr lang="hr-HR" sz="1100" b="0" baseline="0">
            <a:solidFill>
              <a:schemeClr val="accent1">
                <a:lumMod val="50000"/>
              </a:schemeClr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hr-HR" sz="1100" b="1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Za istinitost i  točnost podataka rezultata mapiranja dostavljenih Nositelju okvirnog programa, odgovoran je nositelj projekta te je dužan osigurati mogućnost provjere za iste. </a:t>
          </a:r>
        </a:p>
        <a:p>
          <a:endParaRPr lang="hr-HR" sz="1100" b="0" baseline="0">
            <a:solidFill>
              <a:schemeClr val="accent1">
                <a:lumMod val="50000"/>
              </a:schemeClr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endParaRPr lang="hr-HR" sz="1100" b="0" baseline="0">
            <a:solidFill>
              <a:schemeClr val="accent1">
                <a:lumMod val="50000"/>
              </a:schemeClr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endParaRPr lang="hr-HR" sz="1100" b="0" baseline="0">
            <a:solidFill>
              <a:schemeClr val="accent1">
                <a:lumMod val="50000"/>
              </a:schemeClr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hr-HR" sz="1100" b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* </a:t>
          </a:r>
          <a:r>
            <a:rPr lang="hr-HR" sz="11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Calibri"/>
              <a:cs typeface="Times New Roman"/>
            </a:rPr>
            <a:t>Izvor: </a:t>
          </a:r>
          <a:r>
            <a:rPr lang="hr-HR" sz="1100" i="1">
              <a:solidFill>
                <a:schemeClr val="accent1">
                  <a:lumMod val="50000"/>
                </a:schemeClr>
              </a:solidFill>
              <a:effectLst/>
              <a:latin typeface="+mn-lt"/>
              <a:ea typeface="Calibri"/>
              <a:cs typeface="Times New Roman"/>
            </a:rPr>
            <a:t>Zakon o popisu stanovništva, kućanstava i stanova u Republici Hrvatskoj u 2011.g.</a:t>
          </a:r>
          <a:r>
            <a:rPr lang="hr-HR" sz="1100" i="1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hr-HR" sz="1100" i="1">
              <a:solidFill>
                <a:schemeClr val="accent1">
                  <a:lumMod val="50000"/>
                </a:schemeClr>
              </a:solidFill>
              <a:effectLst/>
              <a:latin typeface="+mn-lt"/>
              <a:ea typeface="Calibri"/>
              <a:cs typeface="Times New Roman"/>
            </a:rPr>
            <a:t>(NN 92/10)</a:t>
          </a:r>
          <a:endParaRPr lang="en-US" sz="1100" i="1">
            <a:solidFill>
              <a:schemeClr val="accent1">
                <a:lumMod val="50000"/>
              </a:schemeClr>
            </a:solidFill>
            <a:effectLst/>
            <a:latin typeface="+mn-lt"/>
            <a:ea typeface="Calibri"/>
            <a:cs typeface="Times New Roman"/>
          </a:endParaRPr>
        </a:p>
        <a:p>
          <a:endParaRPr lang="hr-HR" sz="1100" b="0" baseline="0">
            <a:solidFill>
              <a:schemeClr val="tx2">
                <a:lumMod val="75000"/>
              </a:schemeClr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endParaRPr lang="hr-HR" sz="1100" b="1" baseline="0">
            <a:solidFill>
              <a:schemeClr val="accent1">
                <a:lumMod val="75000"/>
              </a:schemeClr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endParaRPr lang="hr-HR" sz="1100" b="1" baseline="0">
            <a:solidFill>
              <a:schemeClr val="accent1">
                <a:lumMod val="75000"/>
              </a:schemeClr>
            </a:solidFill>
          </a:endParaRPr>
        </a:p>
        <a:p>
          <a:endParaRPr lang="en-US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33"/>
  <sheetViews>
    <sheetView tabSelected="1" workbookViewId="0">
      <selection activeCell="P164" sqref="P164"/>
    </sheetView>
  </sheetViews>
  <sheetFormatPr defaultRowHeight="14.4" x14ac:dyDescent="0.3"/>
  <sheetData>
    <row r="1" spans="1:26" x14ac:dyDescent="0.3">
      <c r="A1" s="149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x14ac:dyDescent="0.3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1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spans="1:26" x14ac:dyDescent="0.3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1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26" x14ac:dyDescent="0.3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1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26" x14ac:dyDescent="0.3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1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</row>
    <row r="6" spans="1:26" x14ac:dyDescent="0.3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1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</row>
    <row r="7" spans="1:26" x14ac:dyDescent="0.3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1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</row>
    <row r="8" spans="1:26" x14ac:dyDescent="0.3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1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</row>
    <row r="9" spans="1:26" x14ac:dyDescent="0.3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1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</row>
    <row r="10" spans="1:26" x14ac:dyDescent="0.3">
      <c r="A10" s="150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1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x14ac:dyDescent="0.3">
      <c r="A11" s="150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1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</row>
    <row r="12" spans="1:26" x14ac:dyDescent="0.3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1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</row>
    <row r="13" spans="1:26" x14ac:dyDescent="0.3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1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</row>
    <row r="14" spans="1:26" x14ac:dyDescent="0.3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1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26" x14ac:dyDescent="0.3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1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</row>
    <row r="16" spans="1:26" x14ac:dyDescent="0.3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1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</row>
    <row r="17" spans="1:26" x14ac:dyDescent="0.3">
      <c r="A17" s="150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1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</row>
    <row r="18" spans="1:26" x14ac:dyDescent="0.3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1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</row>
    <row r="19" spans="1:26" x14ac:dyDescent="0.3">
      <c r="A19" s="150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1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</row>
    <row r="20" spans="1:26" x14ac:dyDescent="0.3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1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</row>
    <row r="21" spans="1:26" x14ac:dyDescent="0.3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1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</row>
    <row r="22" spans="1:26" x14ac:dyDescent="0.3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1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</row>
    <row r="23" spans="1:26" x14ac:dyDescent="0.3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1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</row>
    <row r="24" spans="1:26" x14ac:dyDescent="0.3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1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</row>
    <row r="25" spans="1:26" x14ac:dyDescent="0.3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1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</row>
    <row r="26" spans="1:26" x14ac:dyDescent="0.3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1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</row>
    <row r="27" spans="1:26" x14ac:dyDescent="0.3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1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</row>
    <row r="28" spans="1:26" x14ac:dyDescent="0.3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1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</row>
    <row r="29" spans="1:26" x14ac:dyDescent="0.3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1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</row>
    <row r="30" spans="1:26" x14ac:dyDescent="0.3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1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</row>
    <row r="31" spans="1:26" x14ac:dyDescent="0.3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1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</row>
    <row r="32" spans="1:26" x14ac:dyDescent="0.3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1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</row>
    <row r="33" spans="1:26" x14ac:dyDescent="0.3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1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</row>
    <row r="34" spans="1:26" x14ac:dyDescent="0.3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1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</row>
    <row r="35" spans="1:26" x14ac:dyDescent="0.3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1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</row>
    <row r="36" spans="1:26" x14ac:dyDescent="0.3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1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</row>
    <row r="37" spans="1:26" x14ac:dyDescent="0.3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1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</row>
    <row r="38" spans="1:26" x14ac:dyDescent="0.3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1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</row>
    <row r="39" spans="1:26" x14ac:dyDescent="0.3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1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</row>
    <row r="40" spans="1:26" x14ac:dyDescent="0.3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1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</row>
    <row r="41" spans="1:26" x14ac:dyDescent="0.3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1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</row>
    <row r="42" spans="1:26" x14ac:dyDescent="0.3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1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</row>
    <row r="43" spans="1:26" x14ac:dyDescent="0.3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1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</row>
    <row r="44" spans="1:26" x14ac:dyDescent="0.3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1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</row>
    <row r="45" spans="1:26" x14ac:dyDescent="0.3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1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</row>
    <row r="46" spans="1:26" x14ac:dyDescent="0.3">
      <c r="A46" s="150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1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</row>
    <row r="47" spans="1:26" x14ac:dyDescent="0.3">
      <c r="A47" s="150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1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</row>
    <row r="48" spans="1:26" x14ac:dyDescent="0.3">
      <c r="A48" s="150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1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</row>
    <row r="49" spans="1:26" x14ac:dyDescent="0.3">
      <c r="A49" s="150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1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</row>
    <row r="50" spans="1:26" x14ac:dyDescent="0.3">
      <c r="A50" s="150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1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</row>
    <row r="51" spans="1:26" x14ac:dyDescent="0.3">
      <c r="A51" s="150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1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</row>
    <row r="52" spans="1:26" x14ac:dyDescent="0.3">
      <c r="A52" s="150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1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</row>
    <row r="53" spans="1:26" x14ac:dyDescent="0.3">
      <c r="A53" s="150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1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</row>
    <row r="54" spans="1:26" x14ac:dyDescent="0.3">
      <c r="A54" s="150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1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</row>
    <row r="55" spans="1:26" x14ac:dyDescent="0.3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1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</row>
    <row r="56" spans="1:26" x14ac:dyDescent="0.3">
      <c r="A56" s="150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1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</row>
    <row r="57" spans="1:26" x14ac:dyDescent="0.3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1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</row>
    <row r="58" spans="1:26" x14ac:dyDescent="0.3">
      <c r="A58" s="150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1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</row>
    <row r="59" spans="1:26" x14ac:dyDescent="0.3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1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</row>
    <row r="60" spans="1:26" x14ac:dyDescent="0.3">
      <c r="A60" s="150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1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</row>
    <row r="61" spans="1:26" x14ac:dyDescent="0.3">
      <c r="A61" s="150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1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</row>
    <row r="62" spans="1:26" x14ac:dyDescent="0.3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1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</row>
    <row r="63" spans="1:26" x14ac:dyDescent="0.3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1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</row>
    <row r="64" spans="1:26" x14ac:dyDescent="0.3">
      <c r="A64" s="150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1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</row>
    <row r="65" spans="1:26" x14ac:dyDescent="0.3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1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</row>
    <row r="66" spans="1:26" x14ac:dyDescent="0.3">
      <c r="A66" s="150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1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</row>
    <row r="67" spans="1:26" x14ac:dyDescent="0.3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1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</row>
    <row r="68" spans="1:26" x14ac:dyDescent="0.3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1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</row>
    <row r="69" spans="1:26" x14ac:dyDescent="0.3">
      <c r="A69" s="150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1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</row>
    <row r="70" spans="1:26" x14ac:dyDescent="0.3">
      <c r="A70" s="150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1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</row>
    <row r="71" spans="1:26" x14ac:dyDescent="0.3">
      <c r="A71" s="150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1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</row>
    <row r="72" spans="1:26" x14ac:dyDescent="0.3">
      <c r="A72" s="150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1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</row>
    <row r="73" spans="1:26" x14ac:dyDescent="0.3">
      <c r="A73" s="150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1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</row>
    <row r="74" spans="1:26" x14ac:dyDescent="0.3">
      <c r="A74" s="150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1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</row>
    <row r="75" spans="1:26" x14ac:dyDescent="0.3">
      <c r="A75" s="150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1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</row>
    <row r="76" spans="1:26" x14ac:dyDescent="0.3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1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</row>
    <row r="77" spans="1:26" x14ac:dyDescent="0.3">
      <c r="A77" s="150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1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</row>
    <row r="78" spans="1:26" x14ac:dyDescent="0.3">
      <c r="A78" s="150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1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</row>
    <row r="79" spans="1:26" x14ac:dyDescent="0.3">
      <c r="A79" s="150"/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1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</row>
    <row r="80" spans="1:26" x14ac:dyDescent="0.3">
      <c r="A80" s="150"/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1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</row>
    <row r="81" spans="1:26" x14ac:dyDescent="0.3">
      <c r="A81" s="150"/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1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</row>
    <row r="82" spans="1:26" x14ac:dyDescent="0.3">
      <c r="A82" s="150"/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1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</row>
    <row r="83" spans="1:26" x14ac:dyDescent="0.3">
      <c r="A83" s="150"/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1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</row>
    <row r="84" spans="1:26" x14ac:dyDescent="0.3">
      <c r="A84" s="150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1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</row>
    <row r="85" spans="1:26" x14ac:dyDescent="0.3">
      <c r="A85" s="150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1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</row>
    <row r="86" spans="1:26" x14ac:dyDescent="0.3">
      <c r="A86" s="150"/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1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</row>
    <row r="87" spans="1:26" x14ac:dyDescent="0.3">
      <c r="A87" s="150"/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1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</row>
    <row r="88" spans="1:26" x14ac:dyDescent="0.3">
      <c r="A88" s="150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1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</row>
    <row r="89" spans="1:26" x14ac:dyDescent="0.3">
      <c r="A89" s="150"/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1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</row>
    <row r="90" spans="1:26" x14ac:dyDescent="0.3">
      <c r="A90" s="152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</row>
    <row r="91" spans="1:26" x14ac:dyDescent="0.3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4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</row>
    <row r="92" spans="1:26" x14ac:dyDescent="0.3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4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</row>
    <row r="93" spans="1:26" x14ac:dyDescent="0.3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4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</row>
    <row r="94" spans="1:26" x14ac:dyDescent="0.3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4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</row>
    <row r="95" spans="1:26" x14ac:dyDescent="0.3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4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</row>
    <row r="96" spans="1:26" x14ac:dyDescent="0.3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4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</row>
    <row r="97" spans="1:26" x14ac:dyDescent="0.3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4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</row>
    <row r="98" spans="1:26" x14ac:dyDescent="0.3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4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</row>
    <row r="99" spans="1:26" x14ac:dyDescent="0.3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4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</row>
    <row r="100" spans="1:26" x14ac:dyDescent="0.3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5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</row>
    <row r="101" spans="1:26" x14ac:dyDescent="0.3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5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</row>
    <row r="102" spans="1:26" x14ac:dyDescent="0.3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5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</row>
    <row r="103" spans="1:26" x14ac:dyDescent="0.3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5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</row>
    <row r="104" spans="1:26" x14ac:dyDescent="0.3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5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</row>
    <row r="105" spans="1:26" x14ac:dyDescent="0.3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5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</row>
    <row r="106" spans="1:26" x14ac:dyDescent="0.3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5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</row>
    <row r="107" spans="1:26" x14ac:dyDescent="0.3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5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</row>
    <row r="108" spans="1:26" x14ac:dyDescent="0.3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5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</row>
    <row r="109" spans="1:26" x14ac:dyDescent="0.3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5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</row>
    <row r="110" spans="1:26" x14ac:dyDescent="0.3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5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</row>
    <row r="111" spans="1:26" x14ac:dyDescent="0.3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5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</row>
    <row r="112" spans="1:26" x14ac:dyDescent="0.3">
      <c r="A112" s="93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5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</row>
    <row r="113" spans="1:26" x14ac:dyDescent="0.3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5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</row>
    <row r="114" spans="1:26" x14ac:dyDescent="0.3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5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</row>
    <row r="115" spans="1:26" x14ac:dyDescent="0.3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5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</row>
    <row r="116" spans="1:26" x14ac:dyDescent="0.3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5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</row>
    <row r="117" spans="1:26" x14ac:dyDescent="0.3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5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</row>
    <row r="118" spans="1:26" x14ac:dyDescent="0.3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5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</row>
    <row r="119" spans="1:26" x14ac:dyDescent="0.3">
      <c r="A119" s="93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5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</row>
    <row r="120" spans="1:26" x14ac:dyDescent="0.3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5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</row>
    <row r="121" spans="1:26" x14ac:dyDescent="0.3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5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</row>
    <row r="122" spans="1:26" x14ac:dyDescent="0.3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5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</row>
    <row r="123" spans="1:26" x14ac:dyDescent="0.3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5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</row>
    <row r="124" spans="1:26" x14ac:dyDescent="0.3">
      <c r="A124" s="93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5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</row>
    <row r="125" spans="1:26" x14ac:dyDescent="0.3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5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</row>
    <row r="126" spans="1:26" x14ac:dyDescent="0.3">
      <c r="A126" s="93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5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</row>
    <row r="127" spans="1:26" x14ac:dyDescent="0.3">
      <c r="A127" s="93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5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</row>
    <row r="128" spans="1:26" x14ac:dyDescent="0.3">
      <c r="A128" s="93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5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</row>
    <row r="129" spans="1:26" x14ac:dyDescent="0.3">
      <c r="A129" s="93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5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</row>
    <row r="130" spans="1:26" x14ac:dyDescent="0.3">
      <c r="A130" s="93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5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</row>
    <row r="131" spans="1:26" x14ac:dyDescent="0.3">
      <c r="A131" s="93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5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</row>
    <row r="132" spans="1:26" x14ac:dyDescent="0.3">
      <c r="A132" s="93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5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</row>
    <row r="133" spans="1:26" x14ac:dyDescent="0.3">
      <c r="A133" s="93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6"/>
      <c r="O133" s="96"/>
    </row>
  </sheetData>
  <sheetProtection password="EF59" sheet="1" objects="1" scenarios="1" selectLockedCells="1" selectUnlockedCells="1"/>
  <mergeCells count="1">
    <mergeCell ref="A1:M90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19"/>
  <sheetViews>
    <sheetView workbookViewId="0">
      <pane ySplit="2" topLeftCell="A3" activePane="bottomLeft" state="frozen"/>
      <selection pane="bottomLeft" activeCell="A3" sqref="A3"/>
    </sheetView>
  </sheetViews>
  <sheetFormatPr defaultColWidth="8.88671875" defaultRowHeight="14.4" x14ac:dyDescent="0.3"/>
  <cols>
    <col min="1" max="1" width="7.6640625" style="67" customWidth="1"/>
    <col min="2" max="2" width="27.6640625" style="62" customWidth="1"/>
    <col min="3" max="3" width="13.21875" style="62" customWidth="1"/>
    <col min="4" max="4" width="23.77734375" style="62" customWidth="1"/>
    <col min="5" max="5" width="19.33203125" style="114" customWidth="1"/>
    <col min="6" max="6" width="20.88671875" style="114" customWidth="1"/>
    <col min="7" max="7" width="20.21875" style="61" customWidth="1"/>
    <col min="8" max="8" width="19.88671875" style="63" customWidth="1"/>
    <col min="9" max="9" width="21.44140625" style="64" customWidth="1"/>
    <col min="10" max="10" width="25.44140625" style="63" customWidth="1"/>
    <col min="11" max="11" width="20.6640625" style="65" customWidth="1"/>
    <col min="12" max="12" width="22.44140625" style="64" customWidth="1"/>
    <col min="13" max="13" width="13" style="63" customWidth="1"/>
    <col min="14" max="14" width="19.5546875" style="63" customWidth="1"/>
    <col min="15" max="15" width="19.44140625" style="63" customWidth="1"/>
    <col min="16" max="16" width="18" style="63" customWidth="1"/>
    <col min="17" max="17" width="21.88671875" style="63" customWidth="1"/>
    <col min="18" max="18" width="28.44140625" style="61" customWidth="1"/>
    <col min="19" max="19" width="10.77734375" style="66" customWidth="1"/>
    <col min="20" max="20" width="12.21875" style="66" customWidth="1"/>
    <col min="21" max="21" width="9.77734375" style="66" customWidth="1"/>
    <col min="22" max="22" width="19.88671875" style="66" customWidth="1"/>
    <col min="23" max="23" width="19.5546875" style="72" customWidth="1"/>
    <col min="24" max="24" width="19.88671875" style="64" customWidth="1"/>
    <col min="25" max="25" width="33.6640625" style="69" customWidth="1"/>
    <col min="26" max="16384" width="8.88671875" style="69"/>
  </cols>
  <sheetData>
    <row r="1" spans="1:25" s="54" customFormat="1" x14ac:dyDescent="0.3">
      <c r="A1" s="53"/>
      <c r="B1" s="155" t="s">
        <v>9</v>
      </c>
      <c r="C1" s="155"/>
      <c r="D1" s="155"/>
      <c r="E1" s="156"/>
      <c r="F1" s="156"/>
      <c r="G1" s="3"/>
      <c r="H1" s="154" t="s">
        <v>4</v>
      </c>
      <c r="I1" s="154"/>
      <c r="J1" s="154"/>
      <c r="K1" s="154"/>
      <c r="L1" s="154"/>
      <c r="M1" s="154"/>
      <c r="N1" s="154"/>
      <c r="O1" s="154"/>
      <c r="P1" s="154"/>
      <c r="Q1" s="154"/>
      <c r="R1" s="52"/>
      <c r="S1" s="157" t="s">
        <v>40</v>
      </c>
      <c r="T1" s="157"/>
      <c r="U1" s="157"/>
      <c r="V1" s="158"/>
      <c r="W1" s="10" t="s">
        <v>796</v>
      </c>
      <c r="X1" s="1"/>
    </row>
    <row r="2" spans="1:25" s="73" customFormat="1" ht="28.8" customHeight="1" x14ac:dyDescent="0.3">
      <c r="A2" s="68" t="s">
        <v>10</v>
      </c>
      <c r="B2" s="59" t="s">
        <v>8</v>
      </c>
      <c r="C2" s="59" t="s">
        <v>3</v>
      </c>
      <c r="D2" s="59" t="s">
        <v>1</v>
      </c>
      <c r="E2" s="59" t="s">
        <v>0</v>
      </c>
      <c r="F2" s="59" t="s">
        <v>2</v>
      </c>
      <c r="G2" s="55" t="s">
        <v>5</v>
      </c>
      <c r="H2" s="131" t="s">
        <v>212</v>
      </c>
      <c r="I2" s="131" t="s">
        <v>17</v>
      </c>
      <c r="J2" s="131" t="s">
        <v>802</v>
      </c>
      <c r="K2" s="132" t="s">
        <v>11</v>
      </c>
      <c r="L2" s="133" t="s">
        <v>18</v>
      </c>
      <c r="M2" s="132" t="s">
        <v>13</v>
      </c>
      <c r="N2" s="132" t="s">
        <v>214</v>
      </c>
      <c r="O2" s="129" t="s">
        <v>69</v>
      </c>
      <c r="P2" s="119" t="s">
        <v>31</v>
      </c>
      <c r="Q2" s="129" t="s">
        <v>27</v>
      </c>
      <c r="R2" s="56" t="s">
        <v>53</v>
      </c>
      <c r="S2" s="134" t="s">
        <v>14</v>
      </c>
      <c r="T2" s="134" t="s">
        <v>7</v>
      </c>
      <c r="U2" s="134" t="s">
        <v>6</v>
      </c>
      <c r="V2" s="135" t="s">
        <v>16</v>
      </c>
      <c r="W2" s="60" t="s">
        <v>15</v>
      </c>
      <c r="X2" s="55" t="s">
        <v>12</v>
      </c>
      <c r="Y2" s="99" t="s">
        <v>70</v>
      </c>
    </row>
    <row r="3" spans="1:25" x14ac:dyDescent="0.3">
      <c r="V3" s="66">
        <f>SUM(S3:U3)</f>
        <v>0</v>
      </c>
    </row>
    <row r="4" spans="1:25" x14ac:dyDescent="0.3">
      <c r="V4" s="66">
        <f t="shared" ref="V4:V67" si="0">SUM(S4:U4)</f>
        <v>0</v>
      </c>
    </row>
    <row r="5" spans="1:25" x14ac:dyDescent="0.3">
      <c r="V5" s="66">
        <f t="shared" si="0"/>
        <v>0</v>
      </c>
    </row>
    <row r="6" spans="1:25" x14ac:dyDescent="0.3">
      <c r="V6" s="66">
        <f t="shared" si="0"/>
        <v>0</v>
      </c>
    </row>
    <row r="7" spans="1:25" x14ac:dyDescent="0.3">
      <c r="V7" s="66">
        <f t="shared" si="0"/>
        <v>0</v>
      </c>
    </row>
    <row r="8" spans="1:25" x14ac:dyDescent="0.3">
      <c r="V8" s="66">
        <f t="shared" si="0"/>
        <v>0</v>
      </c>
    </row>
    <row r="9" spans="1:25" x14ac:dyDescent="0.3">
      <c r="V9" s="66">
        <f t="shared" si="0"/>
        <v>0</v>
      </c>
    </row>
    <row r="10" spans="1:25" x14ac:dyDescent="0.3">
      <c r="V10" s="66">
        <f t="shared" si="0"/>
        <v>0</v>
      </c>
    </row>
    <row r="11" spans="1:25" x14ac:dyDescent="0.3">
      <c r="V11" s="66">
        <f t="shared" si="0"/>
        <v>0</v>
      </c>
    </row>
    <row r="12" spans="1:25" x14ac:dyDescent="0.3">
      <c r="V12" s="66">
        <f t="shared" si="0"/>
        <v>0</v>
      </c>
    </row>
    <row r="13" spans="1:25" x14ac:dyDescent="0.3">
      <c r="V13" s="66">
        <f t="shared" si="0"/>
        <v>0</v>
      </c>
    </row>
    <row r="14" spans="1:25" x14ac:dyDescent="0.3">
      <c r="V14" s="66">
        <f t="shared" si="0"/>
        <v>0</v>
      </c>
    </row>
    <row r="15" spans="1:25" x14ac:dyDescent="0.3">
      <c r="V15" s="66">
        <f t="shared" si="0"/>
        <v>0</v>
      </c>
    </row>
    <row r="16" spans="1:25" x14ac:dyDescent="0.3">
      <c r="V16" s="66">
        <f t="shared" si="0"/>
        <v>0</v>
      </c>
    </row>
    <row r="17" spans="22:22" x14ac:dyDescent="0.3">
      <c r="V17" s="66">
        <f t="shared" si="0"/>
        <v>0</v>
      </c>
    </row>
    <row r="18" spans="22:22" x14ac:dyDescent="0.3">
      <c r="V18" s="66">
        <f t="shared" si="0"/>
        <v>0</v>
      </c>
    </row>
    <row r="19" spans="22:22" x14ac:dyDescent="0.3">
      <c r="V19" s="66">
        <f t="shared" si="0"/>
        <v>0</v>
      </c>
    </row>
  </sheetData>
  <sheetProtection formatColumns="0" formatRows="0" insertRows="0" insertHyperlinks="0" deleteColumns="0" deleteRows="0" selectLockedCells="1" sort="0" autoFilter="0" pivotTables="0"/>
  <protectedRanges>
    <protectedRange sqref="A2:Y2 A3:X1048576" name="Range1"/>
  </protectedRanges>
  <autoFilter ref="A2:Y2">
    <sortState ref="A3:Y16497">
      <sortCondition ref="A2:A16497"/>
    </sortState>
  </autoFilter>
  <mergeCells count="3">
    <mergeCell ref="H1:Q1"/>
    <mergeCell ref="B1:F1"/>
    <mergeCell ref="S1:V1"/>
  </mergeCells>
  <conditionalFormatting sqref="V3:V1048576">
    <cfRule type="cellIs" dxfId="0" priority="12" operator="equal">
      <formula>0</formula>
    </cfRule>
  </conditionalFormatting>
  <dataValidations count="7">
    <dataValidation type="list" allowBlank="1" showInputMessage="1" showErrorMessage="1" sqref="H3:H1048576 K3:K1048576">
      <formula1>"DA,NE"</formula1>
    </dataValidation>
    <dataValidation type="list" allowBlank="1" showInputMessage="1" showErrorMessage="1" sqref="O3:O1048576">
      <formula1>"do 30 Mbit/s,30-100 Mbit/s,100+ Mbit/s,1+ Gbit/s"</formula1>
    </dataValidation>
    <dataValidation type="list" allowBlank="1" showInputMessage="1" showErrorMessage="1" sqref="J3:J1048576 Q3:Q1048576">
      <formula1>"BIJELA,SIVA,CRNA"</formula1>
    </dataValidation>
    <dataValidation type="list" allowBlank="1" showInputMessage="1" showErrorMessage="1" sqref="P3:P1048576">
      <formula1>" 30-100 Mbit/s,100+ Mbit/s,1+ Gbit/s"</formula1>
    </dataValidation>
    <dataValidation type="list" allowBlank="1" showInputMessage="1" showErrorMessage="1" sqref="N3:N1048576">
      <formula1>"FTTH,FTTB,FTTC,FTTN,DOCSIS 3.x,Wi-Fi (microwave),Fixed LTE"</formula1>
    </dataValidation>
    <dataValidation type="list" allowBlank="1" showInputMessage="1" showErrorMessage="1" sqref="E3:E1048576">
      <formula1>JLS</formula1>
    </dataValidation>
    <dataValidation type="list" allowBlank="1" showInputMessage="1" showErrorMessage="1" sqref="F3:F1048576">
      <formula1>ZUP</formula1>
    </dataValidation>
  </dataValidations>
  <pageMargins left="0.7" right="0.7" top="0.75" bottom="0.75" header="0.3" footer="0.3"/>
  <pageSetup paperSize="9" orientation="portrait" verticalDpi="0" r:id="rId1"/>
  <ignoredErrors>
    <ignoredError sqref="V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655"/>
  <sheetViews>
    <sheetView zoomScaleNormal="100" workbookViewId="0">
      <selection activeCell="F3" sqref="F3"/>
    </sheetView>
  </sheetViews>
  <sheetFormatPr defaultColWidth="8.88671875" defaultRowHeight="13.8" x14ac:dyDescent="0.25"/>
  <cols>
    <col min="1" max="1" width="43.6640625" style="2" customWidth="1"/>
    <col min="2" max="2" width="25" style="2" customWidth="1"/>
    <col min="3" max="3" width="16.88671875" style="2" customWidth="1"/>
    <col min="4" max="4" width="3.33203125" style="2" customWidth="1"/>
    <col min="5" max="5" width="50.109375" style="2" customWidth="1"/>
    <col min="6" max="6" width="23.33203125" style="2" customWidth="1"/>
    <col min="7" max="7" width="22.5546875" style="2" customWidth="1"/>
    <col min="8" max="8" width="11.44140625" style="2" customWidth="1"/>
    <col min="9" max="9" width="10.77734375" style="2" customWidth="1"/>
    <col min="10" max="16384" width="8.88671875" style="2"/>
  </cols>
  <sheetData>
    <row r="1" spans="1:11" s="12" customFormat="1" ht="20.399999999999999" customHeight="1" x14ac:dyDescent="0.3">
      <c r="A1" s="11" t="s">
        <v>21</v>
      </c>
      <c r="B1" s="49" t="s">
        <v>42</v>
      </c>
      <c r="C1" s="21"/>
      <c r="D1" s="24"/>
      <c r="E1" s="25"/>
      <c r="F1" s="7" t="s">
        <v>19</v>
      </c>
      <c r="G1" s="8" t="s">
        <v>20</v>
      </c>
      <c r="H1" s="29"/>
      <c r="I1" s="16"/>
      <c r="J1" s="16"/>
      <c r="K1" s="16"/>
    </row>
    <row r="2" spans="1:11" ht="34.200000000000003" customHeight="1" x14ac:dyDescent="0.25">
      <c r="A2" s="104" t="str">
        <f>UPPER('Rezultati mapiranja'!G3)</f>
        <v/>
      </c>
      <c r="B2" s="50">
        <f>COUNTA('Rezultati mapiranja'!A3:A1048576)</f>
        <v>0</v>
      </c>
      <c r="C2" s="20"/>
      <c r="D2" s="23"/>
      <c r="E2" s="15" t="s">
        <v>47</v>
      </c>
      <c r="F2" s="13" t="e">
        <f>B5/B2</f>
        <v>#DIV/0!</v>
      </c>
      <c r="G2" s="13" t="e">
        <f>C5/B2</f>
        <v>#DIV/0!</v>
      </c>
      <c r="H2" s="30"/>
      <c r="I2" s="17"/>
      <c r="J2" s="17"/>
      <c r="K2" s="17"/>
    </row>
    <row r="3" spans="1:11" ht="34.200000000000003" customHeight="1" x14ac:dyDescent="0.25">
      <c r="A3" s="110" t="e">
        <f>VLOOKUP(A2,BAZAF,2,FALSE)</f>
        <v>#N/A</v>
      </c>
      <c r="B3" s="109"/>
      <c r="C3" s="33"/>
      <c r="D3" s="34"/>
      <c r="E3" s="125" t="s">
        <v>806</v>
      </c>
      <c r="F3" s="111"/>
      <c r="G3" s="126" t="e">
        <f>C13/B2</f>
        <v>#DIV/0!</v>
      </c>
      <c r="H3" s="30"/>
      <c r="I3" s="17"/>
      <c r="J3" s="17"/>
      <c r="K3" s="17"/>
    </row>
    <row r="4" spans="1:11" ht="19.8" customHeight="1" x14ac:dyDescent="0.25">
      <c r="A4" s="108"/>
      <c r="B4" s="130" t="s">
        <v>19</v>
      </c>
      <c r="C4" s="128" t="s">
        <v>20</v>
      </c>
      <c r="D4" s="22"/>
      <c r="E4" s="102"/>
      <c r="F4" s="102"/>
      <c r="G4" s="102"/>
      <c r="H4" s="17"/>
      <c r="I4" s="17"/>
      <c r="J4" s="17"/>
      <c r="K4" s="17"/>
    </row>
    <row r="5" spans="1:11" ht="15.6" customHeight="1" x14ac:dyDescent="0.25">
      <c r="A5" s="14" t="s">
        <v>44</v>
      </c>
      <c r="B5" s="47">
        <f>COUNTIFS('Rezultati mapiranja'!H3:H1048576,"NE",'Rezultati mapiranja'!J3:J1048576,"BIJELA")</f>
        <v>0</v>
      </c>
      <c r="C5" s="45">
        <f>COUNTIF('Rezultati mapiranja'!Q3:Q1048576,"BIJELA")</f>
        <v>0</v>
      </c>
      <c r="D5" s="22"/>
      <c r="E5" s="159" t="s">
        <v>803</v>
      </c>
      <c r="F5" s="161" t="s">
        <v>71</v>
      </c>
      <c r="G5" s="161" t="s">
        <v>72</v>
      </c>
      <c r="H5" s="80"/>
      <c r="I5" s="26"/>
      <c r="J5" s="17"/>
      <c r="K5" s="17"/>
    </row>
    <row r="6" spans="1:11" ht="13.2" customHeight="1" x14ac:dyDescent="0.25">
      <c r="A6" s="39"/>
      <c r="B6" s="42"/>
      <c r="C6" s="43"/>
      <c r="D6" s="22"/>
      <c r="E6" s="160"/>
      <c r="F6" s="162"/>
      <c r="G6" s="162"/>
      <c r="H6" s="80"/>
      <c r="I6" s="26"/>
      <c r="J6" s="17"/>
      <c r="K6" s="17"/>
    </row>
    <row r="7" spans="1:11" ht="15.6" customHeight="1" x14ac:dyDescent="0.25">
      <c r="A7" s="40" t="s">
        <v>43</v>
      </c>
      <c r="B7" s="48">
        <f>COUNTIFS('Rezultati mapiranja'!H3:H1048576,"DA",'Rezultati mapiranja'!J3:J1048576,"SIVA")</f>
        <v>0</v>
      </c>
      <c r="C7" s="46">
        <f>COUNTIF('Rezultati mapiranja'!Q3:Q1048576,"SIVA")</f>
        <v>0</v>
      </c>
      <c r="D7" s="22"/>
      <c r="E7" s="136" t="s">
        <v>73</v>
      </c>
      <c r="F7" s="136">
        <f>COUNTIFS('Rezultati mapiranja'!N3:N1048576,"FTTH",'Rezultati mapiranja'!K3:K1048576,"DA",'Rezultati mapiranja'!Q3:Q1048576,"SIVA")+COUNTIFS('Rezultati mapiranja'!N3:N1048576,"FTTH",'Rezultati mapiranja'!K3:K1048576,"DA",'Rezultati mapiranja'!Q3:Q1048576,"CRNA")</f>
        <v>0</v>
      </c>
      <c r="G7" s="140" t="e">
        <f>F7/F14</f>
        <v>#DIV/0!</v>
      </c>
      <c r="H7" s="27"/>
      <c r="I7" s="28"/>
      <c r="J7" s="20"/>
      <c r="K7" s="17"/>
    </row>
    <row r="8" spans="1:11" ht="14.4" customHeight="1" x14ac:dyDescent="0.25">
      <c r="A8" s="39"/>
      <c r="B8" s="42"/>
      <c r="C8" s="43"/>
      <c r="D8" s="22"/>
      <c r="E8" s="137" t="s">
        <v>74</v>
      </c>
      <c r="F8" s="137">
        <f>COUNTIFS('Rezultati mapiranja'!N3:N1048576,"FTTB",'Rezultati mapiranja'!K3:K1048576,"DA",'Rezultati mapiranja'!Q3:Q1048576,"SIVA")+COUNTIFS('Rezultati mapiranja'!N3:N1048576,"FTTB",'Rezultati mapiranja'!K3:K1048576,"DA",'Rezultati mapiranja'!Q3:Q1048576,"CRNA")</f>
        <v>0</v>
      </c>
      <c r="G8" s="141" t="e">
        <f>F8/F14</f>
        <v>#DIV/0!</v>
      </c>
      <c r="H8" s="101"/>
      <c r="I8" s="98"/>
      <c r="J8" s="20"/>
      <c r="K8" s="17"/>
    </row>
    <row r="9" spans="1:11" ht="15" customHeight="1" x14ac:dyDescent="0.25">
      <c r="A9" s="41" t="s">
        <v>45</v>
      </c>
      <c r="B9" s="48">
        <f>COUNTIFS('Rezultati mapiranja'!H3:H1048576,"DA",'Rezultati mapiranja'!J3:J1048576,"CRNA")</f>
        <v>0</v>
      </c>
      <c r="C9" s="46">
        <f>COUNTIF('Rezultati mapiranja'!Q3:Q1048576,"CRNA")</f>
        <v>0</v>
      </c>
      <c r="D9" s="22"/>
      <c r="E9" s="138" t="s">
        <v>213</v>
      </c>
      <c r="F9" s="136">
        <f>COUNTIFS('Rezultati mapiranja'!N3:N1048576,"FTTC",'Rezultati mapiranja'!K3:K1048576,"DA",'Rezultati mapiranja'!Q3:Q1048576,"SIVA")+COUNTIFS('Rezultati mapiranja'!N3:N1048576,"FTTC",'Rezultati mapiranja'!K3:K1048576,"DA",'Rezultati mapiranja'!Q3:Q1048576,"CRNA")</f>
        <v>0</v>
      </c>
      <c r="G9" s="140" t="e">
        <f>F9/F14</f>
        <v>#DIV/0!</v>
      </c>
      <c r="H9" s="101"/>
      <c r="I9" s="98"/>
      <c r="J9" s="20"/>
      <c r="K9" s="17"/>
    </row>
    <row r="10" spans="1:11" x14ac:dyDescent="0.25">
      <c r="A10" s="36"/>
      <c r="B10" s="42"/>
      <c r="C10" s="44"/>
      <c r="D10" s="22"/>
      <c r="E10" s="137" t="s">
        <v>215</v>
      </c>
      <c r="F10" s="137">
        <f>COUNTIFS('Rezultati mapiranja'!N3:N1048576,"FTTN",'Rezultati mapiranja'!K3:K1048576,"DA",'Rezultati mapiranja'!Q3:Q1048576,"SIVA")+COUNTIFS('Rezultati mapiranja'!N3:N1048576,"FTTN",'Rezultati mapiranja'!K3:K1048576,"DA",'Rezultati mapiranja'!Q3:Q1048576,"CRNA")</f>
        <v>0</v>
      </c>
      <c r="G10" s="141" t="e">
        <f>F10/F14</f>
        <v>#DIV/0!</v>
      </c>
      <c r="H10" s="101"/>
      <c r="I10" s="98"/>
      <c r="J10" s="20"/>
      <c r="K10" s="17"/>
    </row>
    <row r="11" spans="1:11" ht="15" customHeight="1" x14ac:dyDescent="0.25">
      <c r="A11" s="115" t="s">
        <v>64</v>
      </c>
      <c r="B11" s="74"/>
      <c r="C11" s="75">
        <f>COUNTIFS('Rezultati mapiranja'!K3:K1048576,"DA",'Rezultati mapiranja'!J3:J1048576,"BIJELA")</f>
        <v>0</v>
      </c>
      <c r="D11" s="22"/>
      <c r="E11" s="139" t="s">
        <v>77</v>
      </c>
      <c r="F11" s="142">
        <f>COUNTIFS('Rezultati mapiranja'!N3:N1048576,"DOCSIS 3.x",'Rezultati mapiranja'!K3:K1048576,"DA",'Rezultati mapiranja'!Q3:Q1048576,"SIVA")+COUNTIFS('Rezultati mapiranja'!N3:N1048576,"DOCSIS 3.x",'Rezultati mapiranja'!K3:K1048576,"DA",'Rezultati mapiranja'!Q3:Q1048576,"CRNA")</f>
        <v>0</v>
      </c>
      <c r="G11" s="143" t="e">
        <f>F11/F14</f>
        <v>#DIV/0!</v>
      </c>
      <c r="H11" s="80"/>
      <c r="I11" s="26"/>
      <c r="J11" s="20"/>
      <c r="K11" s="17"/>
    </row>
    <row r="12" spans="1:11" ht="15.6" customHeight="1" x14ac:dyDescent="0.25">
      <c r="A12" s="116" t="s">
        <v>52</v>
      </c>
      <c r="B12" s="78"/>
      <c r="C12" s="79">
        <f>COUNTIFS('Rezultati mapiranja'!K3:K1048576,"DA",'Rezultati mapiranja'!Q3:Q1048576,"BIJELA")</f>
        <v>0</v>
      </c>
      <c r="D12" s="22"/>
      <c r="E12" s="137" t="s">
        <v>216</v>
      </c>
      <c r="F12" s="137">
        <f>COUNTIFS('Rezultati mapiranja'!N3:N1048576,"Wi-Fi (microwave)",'Rezultati mapiranja'!K3:K1048576,"DA",'Rezultati mapiranja'!Q3:Q1048576,"SIVA")+COUNTIFS('Rezultati mapiranja'!N3:N1048576,"Wi-Fi (microwave)",'Rezultati mapiranja'!K3:K1048576,"DA",'Rezultati mapiranja'!Q3:Q1048576,"CRNA")</f>
        <v>0</v>
      </c>
      <c r="G12" s="141" t="e">
        <f>F12/F14</f>
        <v>#DIV/0!</v>
      </c>
      <c r="H12" s="20"/>
      <c r="I12" s="17"/>
      <c r="J12" s="20"/>
      <c r="K12" s="17"/>
    </row>
    <row r="13" spans="1:11" ht="16.8" customHeight="1" thickBot="1" x14ac:dyDescent="0.3">
      <c r="A13" s="81"/>
      <c r="B13" s="163" t="s">
        <v>57</v>
      </c>
      <c r="C13" s="82">
        <f>C11-C12</f>
        <v>0</v>
      </c>
      <c r="D13" s="22"/>
      <c r="E13" s="139" t="s">
        <v>75</v>
      </c>
      <c r="F13" s="144">
        <f>COUNTIFS('Rezultati mapiranja'!N3:N1048576,"Fixed LTE",'Rezultati mapiranja'!K3:K1048576,"DA",'Rezultati mapiranja'!Q3:Q1048576,"SIVA")+COUNTIFS('Rezultati mapiranja'!N3:N1048576,"Fixed LTE",'Rezultati mapiranja'!K3:K1048576,"DA",'Rezultati mapiranja'!Q3:Q1048576,"CRNA")</f>
        <v>0</v>
      </c>
      <c r="G13" s="145" t="e">
        <f>F13/F14</f>
        <v>#DIV/0!</v>
      </c>
      <c r="H13" s="20"/>
      <c r="I13" s="17"/>
      <c r="J13" s="20"/>
      <c r="K13" s="17"/>
    </row>
    <row r="14" spans="1:11" ht="16.8" customHeight="1" thickBot="1" x14ac:dyDescent="0.3">
      <c r="A14" s="76"/>
      <c r="B14" s="77"/>
      <c r="C14" s="80"/>
      <c r="D14" s="22"/>
      <c r="E14" s="103"/>
      <c r="F14" s="127">
        <f>SUM(F7:F13)</f>
        <v>0</v>
      </c>
      <c r="G14" s="146" t="e">
        <f>SUM(G7:G13)</f>
        <v>#DIV/0!</v>
      </c>
      <c r="H14" s="17"/>
      <c r="I14" s="17"/>
      <c r="J14" s="20"/>
      <c r="K14" s="17"/>
    </row>
    <row r="15" spans="1:11" ht="13.8" customHeight="1" x14ac:dyDescent="0.25">
      <c r="A15" s="167" t="s">
        <v>39</v>
      </c>
      <c r="B15" s="4"/>
      <c r="C15" s="20"/>
      <c r="D15" s="22"/>
      <c r="E15" s="24"/>
      <c r="F15" s="17"/>
      <c r="G15" s="17"/>
      <c r="H15" s="17"/>
      <c r="I15" s="17"/>
      <c r="J15" s="20"/>
      <c r="K15" s="17"/>
    </row>
    <row r="16" spans="1:11" ht="15" customHeight="1" x14ac:dyDescent="0.25">
      <c r="A16" s="106" t="s">
        <v>23</v>
      </c>
      <c r="B16" s="5">
        <f>SUMIF('Rezultati mapiranja'!Q3:Q1048576,"BIJELA",'Rezultati mapiranja'!S3:S1048576)</f>
        <v>0</v>
      </c>
      <c r="C16" s="20"/>
      <c r="D16" s="19"/>
      <c r="E16" s="17"/>
      <c r="F16" s="17"/>
      <c r="G16" s="17"/>
      <c r="H16" s="17"/>
      <c r="I16" s="17"/>
      <c r="J16" s="20"/>
      <c r="K16" s="17"/>
    </row>
    <row r="17" spans="1:11" ht="19.2" customHeight="1" x14ac:dyDescent="0.25">
      <c r="A17" s="165" t="s">
        <v>25</v>
      </c>
      <c r="B17" s="166">
        <f>SUMIF('Rezultati mapiranja'!Q3:Q1048576,"BIJELA",'Rezultati mapiranja'!T3:T1048576)</f>
        <v>0</v>
      </c>
      <c r="C17" s="20"/>
      <c r="D17" s="19"/>
      <c r="E17" s="14" t="s">
        <v>804</v>
      </c>
      <c r="F17" s="51" t="s">
        <v>32</v>
      </c>
      <c r="G17" s="51" t="s">
        <v>30</v>
      </c>
      <c r="H17" s="51" t="s">
        <v>794</v>
      </c>
      <c r="I17" s="51" t="s">
        <v>795</v>
      </c>
      <c r="J17" s="20"/>
      <c r="K17" s="17"/>
    </row>
    <row r="18" spans="1:11" ht="26.4" customHeight="1" x14ac:dyDescent="0.25">
      <c r="A18" s="106" t="s">
        <v>24</v>
      </c>
      <c r="B18" s="5">
        <f>SUMIF('Rezultati mapiranja'!Q3:Q1048576,"BIJELA",'Rezultati mapiranja'!U3:U1048576)</f>
        <v>0</v>
      </c>
      <c r="C18" s="17"/>
      <c r="D18" s="19"/>
      <c r="E18" s="85" t="s">
        <v>805</v>
      </c>
      <c r="F18" s="13" t="e">
        <f>COUNTIFS('Rezultati mapiranja'!O3:O1048576,"do 30 Mbit/s",'Rezultati mapiranja'!Q3:Q1048576,"BIJELA")/B2</f>
        <v>#DIV/0!</v>
      </c>
      <c r="G18" s="13" t="e">
        <f>COUNTIFS('Rezultati mapiranja'!O3:O1048576,"30-100 Mbit/s",'Rezultati mapiranja'!Q3:Q1048576,"SIVA")/B2+COUNTIFS('Rezultati mapiranja'!O3:O1048576,"30-100 Mbit/s",'Rezultati mapiranja'!Q3:Q1048576,"CRNA")/B2</f>
        <v>#DIV/0!</v>
      </c>
      <c r="H18" s="13" t="e">
        <f>COUNTIFS('Rezultati mapiranja'!O3:O1048576,"100+ Mbit/s",'Rezultati mapiranja'!Q3:Q1048576,"SIVA")/B2+COUNTIFS('Rezultati mapiranja'!O3:O1048576,"100+ Mbit/s",'Rezultati mapiranja'!Q3:Q1048576,"CRNA")/B2</f>
        <v>#DIV/0!</v>
      </c>
      <c r="I18" s="13" t="e">
        <f>COUNTIFS('Rezultati mapiranja'!O3:O1048576,"1+ Gbit/s",'Rezultati mapiranja'!Q3:Q1048576,"SIVA")/B2+COUNTIFS('Rezultati mapiranja'!O3:O1048576,"1+ Gbit/s",'Rezultati mapiranja'!Q3:Q1048576,"CRNA")/B2</f>
        <v>#DIV/0!</v>
      </c>
      <c r="J18" s="20"/>
      <c r="K18" s="17"/>
    </row>
    <row r="19" spans="1:11" ht="25.8" customHeight="1" x14ac:dyDescent="0.25">
      <c r="A19" s="117" t="s">
        <v>22</v>
      </c>
      <c r="B19" s="9">
        <f>SUM(B16:B18)</f>
        <v>0</v>
      </c>
      <c r="C19" s="17"/>
      <c r="D19" s="19"/>
      <c r="E19" s="84" t="str">
        <f>UPPER("Planirana brzina pristupa u odnosu na ukupni broj adresa")</f>
        <v>PLANIRANA BRZINA PRISTUPA U ODNOSU NA UKUPNI BROJ ADRESA</v>
      </c>
      <c r="F19" s="87"/>
      <c r="G19" s="13" t="e">
        <f>COUNTIF('Rezultati mapiranja'!P3:P1048576,"30-100 Mbit/s")/B2</f>
        <v>#DIV/0!</v>
      </c>
      <c r="H19" s="13" t="e">
        <f>COUNTIF('Rezultati mapiranja'!P3:P1048576,"100+ Mbit/s")/B2</f>
        <v>#DIV/0!</v>
      </c>
      <c r="I19" s="13" t="e">
        <f>COUNTIF('Rezultati mapiranja'!P3:P1048576,"1+ Gbit/s")/B2</f>
        <v>#DIV/0!</v>
      </c>
      <c r="J19" s="20"/>
      <c r="K19" s="17"/>
    </row>
    <row r="20" spans="1:11" ht="12" customHeight="1" x14ac:dyDescent="0.25">
      <c r="A20" s="20"/>
      <c r="B20" s="17"/>
      <c r="C20" s="17"/>
      <c r="D20" s="17"/>
      <c r="E20" s="28"/>
      <c r="F20" s="28"/>
      <c r="G20" s="28"/>
      <c r="H20" s="17"/>
      <c r="I20" s="17"/>
      <c r="J20" s="17"/>
      <c r="K20" s="17"/>
    </row>
    <row r="21" spans="1:11" ht="25.8" customHeight="1" x14ac:dyDescent="0.25">
      <c r="A21" s="88" t="s">
        <v>41</v>
      </c>
      <c r="B21" s="89"/>
      <c r="C21" s="20"/>
      <c r="D21" s="31"/>
      <c r="E21" s="147" t="str">
        <f>UPPER("BROJ KOREKCIJA boja adrese verifikacijom na j.r. (BEZ iskaza Kom. interesa)")</f>
        <v>BROJ KOREKCIJA BOJA ADRESE VERIFIKACIJOM NA J.R. (BEZ ISKAZA KOM. INTERESA)</v>
      </c>
      <c r="F21" s="148" t="s">
        <v>797</v>
      </c>
      <c r="G21" s="164" t="s">
        <v>798</v>
      </c>
      <c r="H21" s="20"/>
      <c r="I21" s="17"/>
      <c r="J21" s="17"/>
      <c r="K21" s="17"/>
    </row>
    <row r="22" spans="1:11" ht="25.2" customHeight="1" x14ac:dyDescent="0.25">
      <c r="A22" s="38" t="s">
        <v>46</v>
      </c>
      <c r="B22" s="37">
        <f>SUMIF('Rezultati mapiranja'!Q3:Q1048576,"BIJELA",'Rezultati mapiranja'!W3:W1048576)</f>
        <v>0</v>
      </c>
      <c r="C22" s="20"/>
      <c r="D22" s="19"/>
      <c r="E22" s="121"/>
      <c r="F22" s="120">
        <f>COUNTIFS('Rezultati mapiranja'!J3:J1048576,"BIJELA",'Rezultati mapiranja'!Q3:Q1048576,"SIVA",'Rezultati mapiranja'!K3:K1048576,"NE")+COUNTIFS('Rezultati mapiranja'!J3:J1048576,"BIJELA",'Rezultati mapiranja'!Q3:Q1048576,"CRNA",'Rezultati mapiranja'!K3:K1048576,"NE")</f>
        <v>0</v>
      </c>
      <c r="G22" s="120">
        <f>COUNTIFS('Rezultati mapiranja'!J3:J1048576,"SIVA",'Rezultati mapiranja'!Q3:Q1048576,"BIJELA",'Rezultati mapiranja'!K3:K1048576,"NE")+COUNTIFS('Rezultati mapiranja'!J3:J1048576,"CRNA",'Rezultati mapiranja'!Q3:Q1048576,"BIJELA",'Rezultati mapiranja'!K3:K1048576,"NE")</f>
        <v>0</v>
      </c>
      <c r="H22" s="20"/>
      <c r="I22" s="17"/>
      <c r="J22" s="20"/>
      <c r="K22" s="17"/>
    </row>
    <row r="23" spans="1:11" ht="25.2" customHeight="1" x14ac:dyDescent="0.25">
      <c r="A23" s="83"/>
      <c r="B23" s="107"/>
      <c r="C23" s="20"/>
      <c r="D23" s="19"/>
      <c r="E23" s="26"/>
      <c r="F23" s="26"/>
      <c r="G23" s="26"/>
      <c r="H23" s="17"/>
      <c r="I23" s="17"/>
      <c r="J23" s="32"/>
      <c r="K23" s="17"/>
    </row>
    <row r="24" spans="1:11" x14ac:dyDescent="0.25">
      <c r="B24" s="26"/>
      <c r="C24" s="20"/>
      <c r="D24" s="17"/>
      <c r="E24" s="17"/>
      <c r="F24" s="17"/>
      <c r="G24" s="17"/>
      <c r="H24" s="17"/>
      <c r="I24" s="17"/>
      <c r="J24" s="18"/>
      <c r="K24" s="17"/>
    </row>
    <row r="25" spans="1:11" x14ac:dyDescent="0.25">
      <c r="A25" s="17"/>
      <c r="B25" s="31"/>
      <c r="C25" s="17"/>
      <c r="D25" s="17"/>
      <c r="J25" s="17"/>
      <c r="K25" s="17"/>
    </row>
    <row r="26" spans="1:11" x14ac:dyDescent="0.25">
      <c r="A26" s="17"/>
      <c r="B26" s="31"/>
      <c r="C26" s="17"/>
      <c r="D26" s="17"/>
      <c r="J26" s="20"/>
      <c r="K26" s="17"/>
    </row>
    <row r="27" spans="1:11" x14ac:dyDescent="0.25">
      <c r="A27" s="17"/>
      <c r="B27" s="31"/>
      <c r="C27" s="17"/>
      <c r="D27" s="17"/>
      <c r="J27" s="20"/>
      <c r="K27" s="17"/>
    </row>
    <row r="28" spans="1:11" x14ac:dyDescent="0.25">
      <c r="A28" s="17"/>
      <c r="B28" s="31"/>
      <c r="C28" s="17"/>
      <c r="D28" s="17"/>
      <c r="J28" s="20"/>
      <c r="K28" s="17"/>
    </row>
    <row r="29" spans="1:11" x14ac:dyDescent="0.25">
      <c r="A29" s="17"/>
      <c r="B29" s="31"/>
      <c r="C29" s="17"/>
      <c r="D29" s="17"/>
      <c r="J29" s="20"/>
      <c r="K29" s="17"/>
    </row>
    <row r="30" spans="1:11" x14ac:dyDescent="0.25">
      <c r="A30" s="17"/>
      <c r="B30" s="31"/>
      <c r="C30" s="17"/>
      <c r="D30" s="17"/>
      <c r="J30" s="20"/>
      <c r="K30" s="17"/>
    </row>
    <row r="31" spans="1:11" x14ac:dyDescent="0.25">
      <c r="A31" s="17"/>
      <c r="B31" s="31"/>
      <c r="C31" s="17"/>
      <c r="D31" s="17"/>
      <c r="J31" s="20"/>
      <c r="K31" s="17"/>
    </row>
    <row r="32" spans="1:11" x14ac:dyDescent="0.25">
      <c r="A32" s="17"/>
      <c r="B32" s="31"/>
      <c r="C32" s="17"/>
      <c r="D32" s="17"/>
      <c r="J32" s="20"/>
      <c r="K32" s="17"/>
    </row>
    <row r="33" spans="1:11" x14ac:dyDescent="0.25">
      <c r="A33" s="17"/>
      <c r="B33" s="31"/>
      <c r="C33" s="17"/>
      <c r="D33" s="17"/>
      <c r="J33" s="20"/>
      <c r="K33" s="17"/>
    </row>
    <row r="34" spans="1:11" x14ac:dyDescent="0.25">
      <c r="A34" s="17"/>
      <c r="B34" s="31"/>
      <c r="C34" s="17"/>
      <c r="D34" s="17"/>
      <c r="J34" s="20"/>
      <c r="K34" s="17"/>
    </row>
    <row r="35" spans="1:11" x14ac:dyDescent="0.25">
      <c r="A35" s="17"/>
      <c r="B35" s="31"/>
      <c r="C35" s="17"/>
      <c r="D35" s="17"/>
      <c r="J35" s="20"/>
      <c r="K35" s="17"/>
    </row>
    <row r="36" spans="1:11" x14ac:dyDescent="0.25">
      <c r="A36" s="17"/>
      <c r="B36" s="31"/>
      <c r="C36" s="17"/>
      <c r="D36" s="17"/>
      <c r="J36" s="20"/>
      <c r="K36" s="17"/>
    </row>
    <row r="37" spans="1:11" x14ac:dyDescent="0.25">
      <c r="C37" s="17"/>
      <c r="D37" s="17"/>
      <c r="J37" s="20"/>
      <c r="K37" s="17"/>
    </row>
    <row r="38" spans="1:11" x14ac:dyDescent="0.25">
      <c r="J38" s="27"/>
      <c r="K38" s="28"/>
    </row>
    <row r="50" spans="5:5" ht="14.4" x14ac:dyDescent="0.3">
      <c r="E50" s="100" t="s">
        <v>782</v>
      </c>
    </row>
    <row r="51" spans="5:5" ht="14.4" x14ac:dyDescent="0.3">
      <c r="E51" s="100" t="s">
        <v>776</v>
      </c>
    </row>
    <row r="52" spans="5:5" ht="14.4" x14ac:dyDescent="0.3">
      <c r="E52" s="100" t="s">
        <v>784</v>
      </c>
    </row>
    <row r="53" spans="5:5" ht="14.4" x14ac:dyDescent="0.3">
      <c r="E53" s="100" t="s">
        <v>790</v>
      </c>
    </row>
    <row r="54" spans="5:5" ht="14.4" x14ac:dyDescent="0.3">
      <c r="E54" s="100" t="s">
        <v>773</v>
      </c>
    </row>
    <row r="55" spans="5:5" ht="14.4" x14ac:dyDescent="0.3">
      <c r="E55" s="100" t="s">
        <v>774</v>
      </c>
    </row>
    <row r="56" spans="5:5" ht="14.4" x14ac:dyDescent="0.3">
      <c r="E56" s="100" t="s">
        <v>789</v>
      </c>
    </row>
    <row r="57" spans="5:5" ht="14.4" x14ac:dyDescent="0.3">
      <c r="E57" s="100" t="s">
        <v>777</v>
      </c>
    </row>
    <row r="58" spans="5:5" ht="14.4" x14ac:dyDescent="0.3">
      <c r="E58" s="100" t="s">
        <v>786</v>
      </c>
    </row>
    <row r="59" spans="5:5" ht="14.4" x14ac:dyDescent="0.3">
      <c r="E59" s="100" t="s">
        <v>780</v>
      </c>
    </row>
    <row r="60" spans="5:5" ht="14.4" x14ac:dyDescent="0.3">
      <c r="E60" s="100" t="s">
        <v>771</v>
      </c>
    </row>
    <row r="61" spans="5:5" ht="14.4" x14ac:dyDescent="0.3">
      <c r="E61" s="100" t="s">
        <v>785</v>
      </c>
    </row>
    <row r="62" spans="5:5" ht="14.4" x14ac:dyDescent="0.3">
      <c r="E62" s="100" t="s">
        <v>772</v>
      </c>
    </row>
    <row r="63" spans="5:5" ht="14.4" x14ac:dyDescent="0.3">
      <c r="E63" s="100" t="s">
        <v>788</v>
      </c>
    </row>
    <row r="64" spans="5:5" ht="14.4" x14ac:dyDescent="0.3">
      <c r="E64" s="100" t="s">
        <v>775</v>
      </c>
    </row>
    <row r="65" spans="5:5" ht="14.4" x14ac:dyDescent="0.3">
      <c r="E65" s="100" t="s">
        <v>783</v>
      </c>
    </row>
    <row r="66" spans="5:5" ht="14.4" x14ac:dyDescent="0.3">
      <c r="E66" s="100" t="s">
        <v>779</v>
      </c>
    </row>
    <row r="67" spans="5:5" ht="14.4" x14ac:dyDescent="0.3">
      <c r="E67" s="100" t="s">
        <v>787</v>
      </c>
    </row>
    <row r="68" spans="5:5" ht="14.4" x14ac:dyDescent="0.3">
      <c r="E68" s="100" t="s">
        <v>770</v>
      </c>
    </row>
    <row r="69" spans="5:5" ht="14.4" x14ac:dyDescent="0.3">
      <c r="E69" s="100" t="s">
        <v>781</v>
      </c>
    </row>
    <row r="70" spans="5:5" ht="14.4" x14ac:dyDescent="0.3">
      <c r="E70" s="100" t="s">
        <v>778</v>
      </c>
    </row>
    <row r="100" spans="1:3" ht="14.4" x14ac:dyDescent="0.3">
      <c r="A100" s="100" t="s">
        <v>79</v>
      </c>
      <c r="B100" s="100" t="s">
        <v>78</v>
      </c>
      <c r="C100" s="100" t="s">
        <v>217</v>
      </c>
    </row>
    <row r="101" spans="1:3" ht="14.4" x14ac:dyDescent="0.3">
      <c r="A101" s="100" t="s">
        <v>81</v>
      </c>
      <c r="B101" s="100" t="s">
        <v>80</v>
      </c>
      <c r="C101" s="100" t="s">
        <v>218</v>
      </c>
    </row>
    <row r="102" spans="1:3" ht="14.4" x14ac:dyDescent="0.3">
      <c r="A102" s="100" t="s">
        <v>83</v>
      </c>
      <c r="B102" s="100" t="s">
        <v>82</v>
      </c>
      <c r="C102" s="100" t="s">
        <v>219</v>
      </c>
    </row>
    <row r="103" spans="1:3" ht="14.4" x14ac:dyDescent="0.3">
      <c r="A103" s="100" t="s">
        <v>85</v>
      </c>
      <c r="B103" s="100" t="s">
        <v>84</v>
      </c>
      <c r="C103" s="100" t="s">
        <v>220</v>
      </c>
    </row>
    <row r="104" spans="1:3" ht="14.4" x14ac:dyDescent="0.3">
      <c r="A104" s="100" t="s">
        <v>87</v>
      </c>
      <c r="B104" s="100" t="s">
        <v>86</v>
      </c>
      <c r="C104" s="100" t="s">
        <v>221</v>
      </c>
    </row>
    <row r="105" spans="1:3" ht="14.4" x14ac:dyDescent="0.3">
      <c r="A105" s="100" t="s">
        <v>89</v>
      </c>
      <c r="B105" s="100" t="s">
        <v>88</v>
      </c>
      <c r="C105" s="100" t="s">
        <v>222</v>
      </c>
    </row>
    <row r="106" spans="1:3" ht="14.4" x14ac:dyDescent="0.3">
      <c r="A106" s="100" t="s">
        <v>91</v>
      </c>
      <c r="B106" s="100" t="s">
        <v>90</v>
      </c>
      <c r="C106" s="100" t="s">
        <v>223</v>
      </c>
    </row>
    <row r="107" spans="1:3" ht="14.4" x14ac:dyDescent="0.3">
      <c r="A107" s="100" t="s">
        <v>93</v>
      </c>
      <c r="B107" s="100" t="s">
        <v>92</v>
      </c>
      <c r="C107" s="100" t="s">
        <v>224</v>
      </c>
    </row>
    <row r="108" spans="1:3" ht="14.4" x14ac:dyDescent="0.3">
      <c r="A108" s="100" t="s">
        <v>95</v>
      </c>
      <c r="B108" s="100" t="s">
        <v>94</v>
      </c>
      <c r="C108" s="100" t="s">
        <v>225</v>
      </c>
    </row>
    <row r="109" spans="1:3" ht="14.4" x14ac:dyDescent="0.3">
      <c r="A109" s="100" t="s">
        <v>97</v>
      </c>
      <c r="B109" s="100" t="s">
        <v>96</v>
      </c>
      <c r="C109" s="100" t="s">
        <v>226</v>
      </c>
    </row>
    <row r="110" spans="1:3" ht="14.4" x14ac:dyDescent="0.3">
      <c r="A110" s="100" t="s">
        <v>99</v>
      </c>
      <c r="B110" s="100" t="s">
        <v>98</v>
      </c>
      <c r="C110" s="100" t="s">
        <v>227</v>
      </c>
    </row>
    <row r="111" spans="1:3" ht="14.4" x14ac:dyDescent="0.3">
      <c r="A111" s="100" t="s">
        <v>101</v>
      </c>
      <c r="B111" s="100" t="s">
        <v>100</v>
      </c>
      <c r="C111" s="100" t="s">
        <v>228</v>
      </c>
    </row>
    <row r="112" spans="1:3" ht="14.4" x14ac:dyDescent="0.3">
      <c r="A112" s="100" t="s">
        <v>103</v>
      </c>
      <c r="B112" s="100" t="s">
        <v>102</v>
      </c>
      <c r="C112" s="100" t="s">
        <v>229</v>
      </c>
    </row>
    <row r="113" spans="1:3" ht="14.4" x14ac:dyDescent="0.3">
      <c r="A113" s="100" t="s">
        <v>105</v>
      </c>
      <c r="B113" s="100" t="s">
        <v>104</v>
      </c>
      <c r="C113" s="100" t="s">
        <v>230</v>
      </c>
    </row>
    <row r="114" spans="1:3" ht="14.4" x14ac:dyDescent="0.3">
      <c r="A114" s="100" t="s">
        <v>107</v>
      </c>
      <c r="B114" s="100" t="s">
        <v>106</v>
      </c>
      <c r="C114" s="100" t="s">
        <v>231</v>
      </c>
    </row>
    <row r="115" spans="1:3" ht="14.4" x14ac:dyDescent="0.3">
      <c r="A115" s="100" t="s">
        <v>109</v>
      </c>
      <c r="B115" s="100" t="s">
        <v>108</v>
      </c>
      <c r="C115" s="100" t="s">
        <v>232</v>
      </c>
    </row>
    <row r="116" spans="1:3" ht="14.4" x14ac:dyDescent="0.3">
      <c r="A116" s="100" t="s">
        <v>111</v>
      </c>
      <c r="B116" s="100" t="s">
        <v>110</v>
      </c>
      <c r="C116" s="100" t="s">
        <v>233</v>
      </c>
    </row>
    <row r="117" spans="1:3" ht="14.4" x14ac:dyDescent="0.3">
      <c r="A117" s="100" t="s">
        <v>113</v>
      </c>
      <c r="B117" s="100" t="s">
        <v>112</v>
      </c>
      <c r="C117" s="100" t="s">
        <v>234</v>
      </c>
    </row>
    <row r="118" spans="1:3" ht="14.4" x14ac:dyDescent="0.3">
      <c r="A118" s="100" t="s">
        <v>115</v>
      </c>
      <c r="B118" s="100" t="s">
        <v>114</v>
      </c>
      <c r="C118" s="100" t="s">
        <v>235</v>
      </c>
    </row>
    <row r="119" spans="1:3" ht="14.4" x14ac:dyDescent="0.3">
      <c r="A119" s="100" t="s">
        <v>117</v>
      </c>
      <c r="B119" s="100" t="s">
        <v>116</v>
      </c>
      <c r="C119" s="100" t="s">
        <v>236</v>
      </c>
    </row>
    <row r="120" spans="1:3" ht="14.4" x14ac:dyDescent="0.3">
      <c r="A120" s="100" t="s">
        <v>119</v>
      </c>
      <c r="B120" s="100" t="s">
        <v>118</v>
      </c>
      <c r="C120" s="100" t="s">
        <v>237</v>
      </c>
    </row>
    <row r="121" spans="1:3" ht="14.4" x14ac:dyDescent="0.3">
      <c r="A121" s="100" t="s">
        <v>793</v>
      </c>
      <c r="B121" s="100" t="s">
        <v>120</v>
      </c>
      <c r="C121" s="100" t="s">
        <v>238</v>
      </c>
    </row>
    <row r="122" spans="1:3" ht="14.4" x14ac:dyDescent="0.3">
      <c r="A122" s="100" t="s">
        <v>799</v>
      </c>
      <c r="B122" s="100" t="s">
        <v>121</v>
      </c>
      <c r="C122" s="100" t="s">
        <v>239</v>
      </c>
    </row>
    <row r="123" spans="1:3" ht="14.4" x14ac:dyDescent="0.3">
      <c r="A123" s="100" t="s">
        <v>123</v>
      </c>
      <c r="B123" s="100" t="s">
        <v>122</v>
      </c>
      <c r="C123" s="100" t="s">
        <v>240</v>
      </c>
    </row>
    <row r="124" spans="1:3" ht="14.4" x14ac:dyDescent="0.3">
      <c r="A124" s="100" t="s">
        <v>125</v>
      </c>
      <c r="B124" s="100" t="s">
        <v>124</v>
      </c>
      <c r="C124" s="100" t="s">
        <v>241</v>
      </c>
    </row>
    <row r="125" spans="1:3" ht="14.4" x14ac:dyDescent="0.3">
      <c r="A125" s="100" t="s">
        <v>801</v>
      </c>
      <c r="B125" s="100" t="s">
        <v>126</v>
      </c>
      <c r="C125" s="100" t="s">
        <v>242</v>
      </c>
    </row>
    <row r="126" spans="1:3" ht="14.4" x14ac:dyDescent="0.3">
      <c r="A126" s="100" t="s">
        <v>129</v>
      </c>
      <c r="B126" s="100" t="s">
        <v>128</v>
      </c>
      <c r="C126" s="100" t="s">
        <v>243</v>
      </c>
    </row>
    <row r="127" spans="1:3" ht="14.4" x14ac:dyDescent="0.3">
      <c r="A127" s="100" t="s">
        <v>131</v>
      </c>
      <c r="B127" s="100" t="s">
        <v>130</v>
      </c>
      <c r="C127" s="100" t="s">
        <v>244</v>
      </c>
    </row>
    <row r="128" spans="1:3" ht="14.4" x14ac:dyDescent="0.3">
      <c r="A128" s="100" t="s">
        <v>133</v>
      </c>
      <c r="B128" s="100" t="s">
        <v>132</v>
      </c>
      <c r="C128" s="100" t="s">
        <v>245</v>
      </c>
    </row>
    <row r="129" spans="1:3" ht="14.4" x14ac:dyDescent="0.3">
      <c r="A129" s="100" t="s">
        <v>135</v>
      </c>
      <c r="B129" s="100" t="s">
        <v>134</v>
      </c>
      <c r="C129" s="100" t="s">
        <v>246</v>
      </c>
    </row>
    <row r="130" spans="1:3" ht="14.4" x14ac:dyDescent="0.3">
      <c r="A130" s="100" t="s">
        <v>137</v>
      </c>
      <c r="B130" s="100" t="s">
        <v>136</v>
      </c>
      <c r="C130" s="100" t="s">
        <v>247</v>
      </c>
    </row>
    <row r="131" spans="1:3" ht="14.4" x14ac:dyDescent="0.3">
      <c r="A131" s="100" t="s">
        <v>139</v>
      </c>
      <c r="B131" s="100" t="s">
        <v>138</v>
      </c>
      <c r="C131" s="100" t="s">
        <v>248</v>
      </c>
    </row>
    <row r="132" spans="1:3" ht="14.4" x14ac:dyDescent="0.3">
      <c r="A132" s="100" t="s">
        <v>141</v>
      </c>
      <c r="B132" s="100" t="s">
        <v>140</v>
      </c>
      <c r="C132" s="100" t="s">
        <v>249</v>
      </c>
    </row>
    <row r="133" spans="1:3" ht="14.4" x14ac:dyDescent="0.3">
      <c r="A133" s="100" t="s">
        <v>143</v>
      </c>
      <c r="B133" s="100" t="s">
        <v>142</v>
      </c>
      <c r="C133" s="100" t="s">
        <v>250</v>
      </c>
    </row>
    <row r="134" spans="1:3" ht="14.4" x14ac:dyDescent="0.3">
      <c r="A134" s="100" t="s">
        <v>145</v>
      </c>
      <c r="B134" s="100" t="s">
        <v>144</v>
      </c>
      <c r="C134" s="100" t="s">
        <v>251</v>
      </c>
    </row>
    <row r="135" spans="1:3" ht="14.4" x14ac:dyDescent="0.3">
      <c r="A135" s="100" t="s">
        <v>147</v>
      </c>
      <c r="B135" s="100" t="s">
        <v>146</v>
      </c>
      <c r="C135" s="100" t="s">
        <v>252</v>
      </c>
    </row>
    <row r="136" spans="1:3" ht="14.4" x14ac:dyDescent="0.3">
      <c r="A136" s="100" t="s">
        <v>149</v>
      </c>
      <c r="B136" s="100" t="s">
        <v>148</v>
      </c>
      <c r="C136" s="100" t="s">
        <v>253</v>
      </c>
    </row>
    <row r="137" spans="1:3" ht="14.4" x14ac:dyDescent="0.3">
      <c r="A137" s="100" t="s">
        <v>151</v>
      </c>
      <c r="B137" s="100" t="s">
        <v>150</v>
      </c>
      <c r="C137" s="100" t="s">
        <v>254</v>
      </c>
    </row>
    <row r="138" spans="1:3" ht="14.4" x14ac:dyDescent="0.3">
      <c r="A138" s="100" t="s">
        <v>153</v>
      </c>
      <c r="B138" s="100" t="s">
        <v>152</v>
      </c>
      <c r="C138" s="100" t="s">
        <v>255</v>
      </c>
    </row>
    <row r="139" spans="1:3" ht="14.4" x14ac:dyDescent="0.3">
      <c r="A139" s="100" t="s">
        <v>155</v>
      </c>
      <c r="B139" s="100" t="s">
        <v>154</v>
      </c>
      <c r="C139" s="100" t="s">
        <v>256</v>
      </c>
    </row>
    <row r="140" spans="1:3" ht="14.4" x14ac:dyDescent="0.3">
      <c r="A140" s="100" t="s">
        <v>157</v>
      </c>
      <c r="B140" s="100" t="s">
        <v>156</v>
      </c>
      <c r="C140" s="100" t="s">
        <v>257</v>
      </c>
    </row>
    <row r="141" spans="1:3" ht="14.4" x14ac:dyDescent="0.3">
      <c r="A141" s="100" t="s">
        <v>159</v>
      </c>
      <c r="B141" s="100" t="s">
        <v>158</v>
      </c>
      <c r="C141" s="100" t="s">
        <v>258</v>
      </c>
    </row>
    <row r="142" spans="1:3" ht="14.4" x14ac:dyDescent="0.3">
      <c r="A142" s="100" t="s">
        <v>161</v>
      </c>
      <c r="B142" s="100" t="s">
        <v>160</v>
      </c>
      <c r="C142" s="100" t="s">
        <v>259</v>
      </c>
    </row>
    <row r="143" spans="1:3" ht="14.4" x14ac:dyDescent="0.3">
      <c r="A143" s="100" t="s">
        <v>163</v>
      </c>
      <c r="B143" s="100" t="s">
        <v>162</v>
      </c>
      <c r="C143" s="100" t="s">
        <v>260</v>
      </c>
    </row>
    <row r="144" spans="1:3" ht="14.4" x14ac:dyDescent="0.3">
      <c r="A144" s="100" t="s">
        <v>165</v>
      </c>
      <c r="B144" s="100" t="s">
        <v>164</v>
      </c>
      <c r="C144" s="100" t="s">
        <v>261</v>
      </c>
    </row>
    <row r="145" spans="1:3" ht="14.4" x14ac:dyDescent="0.3">
      <c r="A145" s="100" t="s">
        <v>167</v>
      </c>
      <c r="B145" s="100" t="s">
        <v>166</v>
      </c>
      <c r="C145" s="100" t="s">
        <v>262</v>
      </c>
    </row>
    <row r="146" spans="1:3" ht="14.4" x14ac:dyDescent="0.3">
      <c r="A146" s="100" t="s">
        <v>169</v>
      </c>
      <c r="B146" s="100" t="s">
        <v>168</v>
      </c>
      <c r="C146" s="100" t="s">
        <v>263</v>
      </c>
    </row>
    <row r="147" spans="1:3" ht="14.4" x14ac:dyDescent="0.3">
      <c r="A147" s="100" t="s">
        <v>171</v>
      </c>
      <c r="B147" s="100" t="s">
        <v>170</v>
      </c>
      <c r="C147" s="100" t="s">
        <v>264</v>
      </c>
    </row>
    <row r="148" spans="1:3" ht="14.4" x14ac:dyDescent="0.3">
      <c r="A148" s="100" t="s">
        <v>173</v>
      </c>
      <c r="B148" s="100" t="s">
        <v>172</v>
      </c>
      <c r="C148" s="100" t="s">
        <v>265</v>
      </c>
    </row>
    <row r="149" spans="1:3" ht="14.4" x14ac:dyDescent="0.3">
      <c r="A149" s="100" t="s">
        <v>175</v>
      </c>
      <c r="B149" s="100" t="s">
        <v>174</v>
      </c>
      <c r="C149" s="100" t="s">
        <v>266</v>
      </c>
    </row>
    <row r="150" spans="1:3" ht="14.4" x14ac:dyDescent="0.3">
      <c r="A150" s="100" t="s">
        <v>177</v>
      </c>
      <c r="B150" s="100" t="s">
        <v>176</v>
      </c>
      <c r="C150" s="100" t="s">
        <v>267</v>
      </c>
    </row>
    <row r="151" spans="1:3" ht="14.4" x14ac:dyDescent="0.3">
      <c r="A151" s="100" t="s">
        <v>179</v>
      </c>
      <c r="B151" s="100" t="s">
        <v>178</v>
      </c>
      <c r="C151" s="100" t="s">
        <v>268</v>
      </c>
    </row>
    <row r="152" spans="1:3" ht="14.4" x14ac:dyDescent="0.3">
      <c r="A152" s="100" t="s">
        <v>181</v>
      </c>
      <c r="B152" s="100" t="s">
        <v>180</v>
      </c>
      <c r="C152" s="100" t="s">
        <v>269</v>
      </c>
    </row>
    <row r="153" spans="1:3" ht="14.4" x14ac:dyDescent="0.3">
      <c r="A153" s="100" t="s">
        <v>183</v>
      </c>
      <c r="B153" s="100" t="s">
        <v>182</v>
      </c>
      <c r="C153" s="100" t="s">
        <v>270</v>
      </c>
    </row>
    <row r="154" spans="1:3" ht="14.4" x14ac:dyDescent="0.3">
      <c r="A154" s="100" t="s">
        <v>185</v>
      </c>
      <c r="B154" s="100" t="s">
        <v>184</v>
      </c>
      <c r="C154" s="100" t="s">
        <v>271</v>
      </c>
    </row>
    <row r="155" spans="1:3" ht="14.4" x14ac:dyDescent="0.3">
      <c r="A155" s="100" t="s">
        <v>187</v>
      </c>
      <c r="B155" s="100" t="s">
        <v>186</v>
      </c>
      <c r="C155" s="100" t="s">
        <v>272</v>
      </c>
    </row>
    <row r="156" spans="1:3" ht="14.4" x14ac:dyDescent="0.3">
      <c r="A156" s="100" t="s">
        <v>189</v>
      </c>
      <c r="B156" s="100" t="s">
        <v>188</v>
      </c>
      <c r="C156" s="100" t="s">
        <v>273</v>
      </c>
    </row>
    <row r="157" spans="1:3" ht="14.4" x14ac:dyDescent="0.3">
      <c r="A157" s="100" t="s">
        <v>191</v>
      </c>
      <c r="B157" s="100" t="s">
        <v>190</v>
      </c>
      <c r="C157" s="100" t="s">
        <v>274</v>
      </c>
    </row>
    <row r="158" spans="1:3" ht="14.4" x14ac:dyDescent="0.3">
      <c r="A158" s="100" t="s">
        <v>193</v>
      </c>
      <c r="B158" s="100" t="s">
        <v>192</v>
      </c>
      <c r="C158" s="100" t="s">
        <v>275</v>
      </c>
    </row>
    <row r="159" spans="1:3" ht="14.4" x14ac:dyDescent="0.3">
      <c r="A159" s="100" t="s">
        <v>195</v>
      </c>
      <c r="B159" s="100" t="s">
        <v>194</v>
      </c>
      <c r="C159" s="100" t="s">
        <v>276</v>
      </c>
    </row>
    <row r="160" spans="1:3" ht="14.4" x14ac:dyDescent="0.3">
      <c r="A160" s="100" t="s">
        <v>197</v>
      </c>
      <c r="B160" s="100" t="s">
        <v>196</v>
      </c>
      <c r="C160" s="100" t="s">
        <v>277</v>
      </c>
    </row>
    <row r="161" spans="1:3" ht="14.4" x14ac:dyDescent="0.3">
      <c r="A161" s="100" t="s">
        <v>199</v>
      </c>
      <c r="B161" s="100" t="s">
        <v>198</v>
      </c>
      <c r="C161" s="100" t="s">
        <v>278</v>
      </c>
    </row>
    <row r="162" spans="1:3" ht="14.4" x14ac:dyDescent="0.3">
      <c r="A162" s="100" t="s">
        <v>201</v>
      </c>
      <c r="B162" s="100" t="s">
        <v>200</v>
      </c>
      <c r="C162" s="100" t="s">
        <v>279</v>
      </c>
    </row>
    <row r="163" spans="1:3" ht="14.4" x14ac:dyDescent="0.3">
      <c r="A163" s="100" t="s">
        <v>203</v>
      </c>
      <c r="B163" s="100" t="s">
        <v>202</v>
      </c>
      <c r="C163" s="100" t="s">
        <v>280</v>
      </c>
    </row>
    <row r="164" spans="1:3" ht="14.4" x14ac:dyDescent="0.3">
      <c r="A164" s="100" t="s">
        <v>205</v>
      </c>
      <c r="B164" s="100" t="s">
        <v>204</v>
      </c>
      <c r="C164" s="100" t="s">
        <v>281</v>
      </c>
    </row>
    <row r="165" spans="1:3" ht="14.4" x14ac:dyDescent="0.3">
      <c r="A165" s="100" t="s">
        <v>207</v>
      </c>
      <c r="B165" s="100" t="s">
        <v>206</v>
      </c>
      <c r="C165" s="100" t="s">
        <v>282</v>
      </c>
    </row>
    <row r="166" spans="1:3" ht="14.4" x14ac:dyDescent="0.3">
      <c r="A166" s="100" t="s">
        <v>209</v>
      </c>
      <c r="B166" s="100" t="s">
        <v>208</v>
      </c>
      <c r="C166" s="100" t="s">
        <v>283</v>
      </c>
    </row>
    <row r="167" spans="1:3" ht="14.4" x14ac:dyDescent="0.3">
      <c r="A167" s="100" t="s">
        <v>211</v>
      </c>
      <c r="B167" s="100" t="s">
        <v>210</v>
      </c>
      <c r="C167" s="100" t="s">
        <v>284</v>
      </c>
    </row>
    <row r="168" spans="1:3" ht="14.4" x14ac:dyDescent="0.3">
      <c r="A168" s="100" t="s">
        <v>791</v>
      </c>
      <c r="B168" s="100" t="s">
        <v>792</v>
      </c>
      <c r="C168" s="100" t="s">
        <v>285</v>
      </c>
    </row>
    <row r="169" spans="1:3" ht="14.4" x14ac:dyDescent="0.3">
      <c r="A169" s="100" t="s">
        <v>127</v>
      </c>
      <c r="B169" s="100" t="s">
        <v>800</v>
      </c>
      <c r="C169" s="100" t="s">
        <v>286</v>
      </c>
    </row>
    <row r="170" spans="1:3" ht="14.4" x14ac:dyDescent="0.3">
      <c r="C170" s="100" t="s">
        <v>287</v>
      </c>
    </row>
    <row r="171" spans="1:3" ht="14.4" x14ac:dyDescent="0.3">
      <c r="C171" s="100" t="s">
        <v>288</v>
      </c>
    </row>
    <row r="172" spans="1:3" ht="14.4" x14ac:dyDescent="0.3">
      <c r="C172" s="100" t="s">
        <v>289</v>
      </c>
    </row>
    <row r="173" spans="1:3" ht="14.4" x14ac:dyDescent="0.3">
      <c r="C173" s="100" t="s">
        <v>290</v>
      </c>
    </row>
    <row r="174" spans="1:3" ht="14.4" x14ac:dyDescent="0.3">
      <c r="C174" s="100" t="s">
        <v>291</v>
      </c>
    </row>
    <row r="175" spans="1:3" ht="14.4" x14ac:dyDescent="0.3">
      <c r="C175" s="100" t="s">
        <v>292</v>
      </c>
    </row>
    <row r="176" spans="1:3" ht="14.4" x14ac:dyDescent="0.3">
      <c r="C176" s="100" t="s">
        <v>293</v>
      </c>
    </row>
    <row r="177" spans="3:3" ht="14.4" x14ac:dyDescent="0.3">
      <c r="C177" s="100" t="s">
        <v>294</v>
      </c>
    </row>
    <row r="178" spans="3:3" ht="14.4" x14ac:dyDescent="0.3">
      <c r="C178" s="100" t="s">
        <v>295</v>
      </c>
    </row>
    <row r="179" spans="3:3" ht="14.4" x14ac:dyDescent="0.3">
      <c r="C179" s="100" t="s">
        <v>296</v>
      </c>
    </row>
    <row r="180" spans="3:3" ht="14.4" x14ac:dyDescent="0.3">
      <c r="C180" s="100" t="s">
        <v>297</v>
      </c>
    </row>
    <row r="181" spans="3:3" ht="14.4" x14ac:dyDescent="0.3">
      <c r="C181" s="100" t="s">
        <v>298</v>
      </c>
    </row>
    <row r="182" spans="3:3" ht="14.4" x14ac:dyDescent="0.3">
      <c r="C182" s="100" t="s">
        <v>299</v>
      </c>
    </row>
    <row r="183" spans="3:3" ht="14.4" x14ac:dyDescent="0.3">
      <c r="C183" s="100" t="s">
        <v>300</v>
      </c>
    </row>
    <row r="184" spans="3:3" ht="14.4" x14ac:dyDescent="0.3">
      <c r="C184" s="100" t="s">
        <v>301</v>
      </c>
    </row>
    <row r="185" spans="3:3" ht="14.4" x14ac:dyDescent="0.3">
      <c r="C185" s="100" t="s">
        <v>302</v>
      </c>
    </row>
    <row r="186" spans="3:3" ht="14.4" x14ac:dyDescent="0.3">
      <c r="C186" s="100" t="s">
        <v>303</v>
      </c>
    </row>
    <row r="187" spans="3:3" ht="14.4" x14ac:dyDescent="0.3">
      <c r="C187" s="100" t="s">
        <v>304</v>
      </c>
    </row>
    <row r="188" spans="3:3" ht="14.4" x14ac:dyDescent="0.3">
      <c r="C188" s="100" t="s">
        <v>305</v>
      </c>
    </row>
    <row r="189" spans="3:3" ht="14.4" x14ac:dyDescent="0.3">
      <c r="C189" s="100" t="s">
        <v>306</v>
      </c>
    </row>
    <row r="190" spans="3:3" ht="14.4" x14ac:dyDescent="0.3">
      <c r="C190" s="100" t="s">
        <v>307</v>
      </c>
    </row>
    <row r="191" spans="3:3" ht="14.4" x14ac:dyDescent="0.3">
      <c r="C191" s="100" t="s">
        <v>308</v>
      </c>
    </row>
    <row r="192" spans="3:3" ht="14.4" x14ac:dyDescent="0.3">
      <c r="C192" s="100" t="s">
        <v>309</v>
      </c>
    </row>
    <row r="193" spans="3:3" ht="14.4" x14ac:dyDescent="0.3">
      <c r="C193" s="100" t="s">
        <v>310</v>
      </c>
    </row>
    <row r="194" spans="3:3" ht="14.4" x14ac:dyDescent="0.3">
      <c r="C194" s="100" t="s">
        <v>311</v>
      </c>
    </row>
    <row r="195" spans="3:3" ht="14.4" x14ac:dyDescent="0.3">
      <c r="C195" s="100" t="s">
        <v>312</v>
      </c>
    </row>
    <row r="196" spans="3:3" ht="14.4" x14ac:dyDescent="0.3">
      <c r="C196" s="100" t="s">
        <v>313</v>
      </c>
    </row>
    <row r="197" spans="3:3" ht="14.4" x14ac:dyDescent="0.3">
      <c r="C197" s="100" t="s">
        <v>314</v>
      </c>
    </row>
    <row r="198" spans="3:3" ht="14.4" x14ac:dyDescent="0.3">
      <c r="C198" s="100" t="s">
        <v>315</v>
      </c>
    </row>
    <row r="199" spans="3:3" ht="14.4" x14ac:dyDescent="0.3">
      <c r="C199" s="100" t="s">
        <v>316</v>
      </c>
    </row>
    <row r="200" spans="3:3" ht="14.4" x14ac:dyDescent="0.3">
      <c r="C200" s="100" t="s">
        <v>317</v>
      </c>
    </row>
    <row r="201" spans="3:3" ht="14.4" x14ac:dyDescent="0.3">
      <c r="C201" s="100" t="s">
        <v>318</v>
      </c>
    </row>
    <row r="202" spans="3:3" ht="14.4" x14ac:dyDescent="0.3">
      <c r="C202" s="100" t="s">
        <v>319</v>
      </c>
    </row>
    <row r="203" spans="3:3" ht="14.4" x14ac:dyDescent="0.3">
      <c r="C203" s="100" t="s">
        <v>320</v>
      </c>
    </row>
    <row r="204" spans="3:3" ht="14.4" x14ac:dyDescent="0.3">
      <c r="C204" s="100" t="s">
        <v>321</v>
      </c>
    </row>
    <row r="205" spans="3:3" ht="14.4" x14ac:dyDescent="0.3">
      <c r="C205" s="100" t="s">
        <v>322</v>
      </c>
    </row>
    <row r="206" spans="3:3" ht="14.4" x14ac:dyDescent="0.3">
      <c r="C206" s="100" t="s">
        <v>323</v>
      </c>
    </row>
    <row r="207" spans="3:3" ht="14.4" x14ac:dyDescent="0.3">
      <c r="C207" s="100" t="s">
        <v>324</v>
      </c>
    </row>
    <row r="208" spans="3:3" ht="14.4" x14ac:dyDescent="0.3">
      <c r="C208" s="100" t="s">
        <v>325</v>
      </c>
    </row>
    <row r="209" spans="3:3" ht="14.4" x14ac:dyDescent="0.3">
      <c r="C209" s="100" t="s">
        <v>326</v>
      </c>
    </row>
    <row r="210" spans="3:3" ht="14.4" x14ac:dyDescent="0.3">
      <c r="C210" s="100" t="s">
        <v>327</v>
      </c>
    </row>
    <row r="211" spans="3:3" ht="14.4" x14ac:dyDescent="0.3">
      <c r="C211" s="100" t="s">
        <v>328</v>
      </c>
    </row>
    <row r="212" spans="3:3" ht="14.4" x14ac:dyDescent="0.3">
      <c r="C212" s="100" t="s">
        <v>329</v>
      </c>
    </row>
    <row r="213" spans="3:3" ht="14.4" x14ac:dyDescent="0.3">
      <c r="C213" s="100" t="s">
        <v>330</v>
      </c>
    </row>
    <row r="214" spans="3:3" ht="14.4" x14ac:dyDescent="0.3">
      <c r="C214" s="100" t="s">
        <v>331</v>
      </c>
    </row>
    <row r="215" spans="3:3" ht="14.4" x14ac:dyDescent="0.3">
      <c r="C215" s="100" t="s">
        <v>332</v>
      </c>
    </row>
    <row r="216" spans="3:3" ht="14.4" x14ac:dyDescent="0.3">
      <c r="C216" s="100" t="s">
        <v>333</v>
      </c>
    </row>
    <row r="217" spans="3:3" ht="14.4" x14ac:dyDescent="0.3">
      <c r="C217" s="100" t="s">
        <v>334</v>
      </c>
    </row>
    <row r="218" spans="3:3" ht="14.4" x14ac:dyDescent="0.3">
      <c r="C218" s="100" t="s">
        <v>335</v>
      </c>
    </row>
    <row r="219" spans="3:3" ht="14.4" x14ac:dyDescent="0.3">
      <c r="C219" s="100" t="s">
        <v>336</v>
      </c>
    </row>
    <row r="220" spans="3:3" ht="14.4" x14ac:dyDescent="0.3">
      <c r="C220" s="100" t="s">
        <v>337</v>
      </c>
    </row>
    <row r="221" spans="3:3" ht="14.4" x14ac:dyDescent="0.3">
      <c r="C221" s="100" t="s">
        <v>338</v>
      </c>
    </row>
    <row r="222" spans="3:3" ht="14.4" x14ac:dyDescent="0.3">
      <c r="C222" s="100" t="s">
        <v>339</v>
      </c>
    </row>
    <row r="223" spans="3:3" ht="14.4" x14ac:dyDescent="0.3">
      <c r="C223" s="100" t="s">
        <v>340</v>
      </c>
    </row>
    <row r="224" spans="3:3" ht="14.4" x14ac:dyDescent="0.3">
      <c r="C224" s="100" t="s">
        <v>341</v>
      </c>
    </row>
    <row r="225" spans="3:3" ht="14.4" x14ac:dyDescent="0.3">
      <c r="C225" s="100" t="s">
        <v>342</v>
      </c>
    </row>
    <row r="226" spans="3:3" ht="14.4" x14ac:dyDescent="0.3">
      <c r="C226" s="100" t="s">
        <v>343</v>
      </c>
    </row>
    <row r="227" spans="3:3" ht="14.4" x14ac:dyDescent="0.3">
      <c r="C227" s="100" t="s">
        <v>344</v>
      </c>
    </row>
    <row r="228" spans="3:3" ht="14.4" x14ac:dyDescent="0.3">
      <c r="C228" s="100" t="s">
        <v>345</v>
      </c>
    </row>
    <row r="229" spans="3:3" ht="14.4" x14ac:dyDescent="0.3">
      <c r="C229" s="100" t="s">
        <v>346</v>
      </c>
    </row>
    <row r="230" spans="3:3" ht="14.4" x14ac:dyDescent="0.3">
      <c r="C230" s="100" t="s">
        <v>347</v>
      </c>
    </row>
    <row r="231" spans="3:3" ht="14.4" x14ac:dyDescent="0.3">
      <c r="C231" s="100" t="s">
        <v>348</v>
      </c>
    </row>
    <row r="232" spans="3:3" ht="14.4" x14ac:dyDescent="0.3">
      <c r="C232" s="100" t="s">
        <v>349</v>
      </c>
    </row>
    <row r="233" spans="3:3" ht="14.4" x14ac:dyDescent="0.3">
      <c r="C233" s="100" t="s">
        <v>350</v>
      </c>
    </row>
    <row r="234" spans="3:3" ht="14.4" x14ac:dyDescent="0.3">
      <c r="C234" s="100" t="s">
        <v>351</v>
      </c>
    </row>
    <row r="235" spans="3:3" ht="14.4" x14ac:dyDescent="0.3">
      <c r="C235" s="100" t="s">
        <v>352</v>
      </c>
    </row>
    <row r="236" spans="3:3" ht="14.4" x14ac:dyDescent="0.3">
      <c r="C236" s="100" t="s">
        <v>353</v>
      </c>
    </row>
    <row r="237" spans="3:3" ht="14.4" x14ac:dyDescent="0.3">
      <c r="C237" s="100" t="s">
        <v>354</v>
      </c>
    </row>
    <row r="238" spans="3:3" ht="14.4" x14ac:dyDescent="0.3">
      <c r="C238" s="100" t="s">
        <v>355</v>
      </c>
    </row>
    <row r="239" spans="3:3" ht="14.4" x14ac:dyDescent="0.3">
      <c r="C239" s="100" t="s">
        <v>356</v>
      </c>
    </row>
    <row r="240" spans="3:3" ht="14.4" x14ac:dyDescent="0.3">
      <c r="C240" s="100" t="s">
        <v>357</v>
      </c>
    </row>
    <row r="241" spans="3:3" ht="14.4" x14ac:dyDescent="0.3">
      <c r="C241" s="100" t="s">
        <v>358</v>
      </c>
    </row>
    <row r="242" spans="3:3" ht="14.4" x14ac:dyDescent="0.3">
      <c r="C242" s="100" t="s">
        <v>359</v>
      </c>
    </row>
    <row r="243" spans="3:3" ht="14.4" x14ac:dyDescent="0.3">
      <c r="C243" s="100" t="s">
        <v>360</v>
      </c>
    </row>
    <row r="244" spans="3:3" ht="14.4" x14ac:dyDescent="0.3">
      <c r="C244" s="100" t="s">
        <v>361</v>
      </c>
    </row>
    <row r="245" spans="3:3" ht="14.4" x14ac:dyDescent="0.3">
      <c r="C245" s="100" t="s">
        <v>362</v>
      </c>
    </row>
    <row r="246" spans="3:3" ht="14.4" x14ac:dyDescent="0.3">
      <c r="C246" s="100" t="s">
        <v>363</v>
      </c>
    </row>
    <row r="247" spans="3:3" ht="14.4" x14ac:dyDescent="0.3">
      <c r="C247" s="100" t="s">
        <v>364</v>
      </c>
    </row>
    <row r="248" spans="3:3" ht="14.4" x14ac:dyDescent="0.3">
      <c r="C248" s="100" t="s">
        <v>365</v>
      </c>
    </row>
    <row r="249" spans="3:3" ht="14.4" x14ac:dyDescent="0.3">
      <c r="C249" s="100" t="s">
        <v>366</v>
      </c>
    </row>
    <row r="250" spans="3:3" ht="14.4" x14ac:dyDescent="0.3">
      <c r="C250" s="100" t="s">
        <v>367</v>
      </c>
    </row>
    <row r="251" spans="3:3" ht="14.4" x14ac:dyDescent="0.3">
      <c r="C251" s="100" t="s">
        <v>368</v>
      </c>
    </row>
    <row r="252" spans="3:3" ht="14.4" x14ac:dyDescent="0.3">
      <c r="C252" s="100" t="s">
        <v>369</v>
      </c>
    </row>
    <row r="253" spans="3:3" ht="14.4" x14ac:dyDescent="0.3">
      <c r="C253" s="100" t="s">
        <v>370</v>
      </c>
    </row>
    <row r="254" spans="3:3" ht="14.4" x14ac:dyDescent="0.3">
      <c r="C254" s="100" t="s">
        <v>371</v>
      </c>
    </row>
    <row r="255" spans="3:3" ht="14.4" x14ac:dyDescent="0.3">
      <c r="C255" s="100" t="s">
        <v>372</v>
      </c>
    </row>
    <row r="256" spans="3:3" ht="14.4" x14ac:dyDescent="0.3">
      <c r="C256" s="100" t="s">
        <v>373</v>
      </c>
    </row>
    <row r="257" spans="3:3" ht="14.4" x14ac:dyDescent="0.3">
      <c r="C257" s="100" t="s">
        <v>374</v>
      </c>
    </row>
    <row r="258" spans="3:3" ht="14.4" x14ac:dyDescent="0.3">
      <c r="C258" s="100" t="s">
        <v>375</v>
      </c>
    </row>
    <row r="259" spans="3:3" ht="14.4" x14ac:dyDescent="0.3">
      <c r="C259" s="100" t="s">
        <v>376</v>
      </c>
    </row>
    <row r="260" spans="3:3" ht="14.4" x14ac:dyDescent="0.3">
      <c r="C260" s="100" t="s">
        <v>377</v>
      </c>
    </row>
    <row r="261" spans="3:3" ht="14.4" x14ac:dyDescent="0.3">
      <c r="C261" s="100" t="s">
        <v>378</v>
      </c>
    </row>
    <row r="262" spans="3:3" ht="14.4" x14ac:dyDescent="0.3">
      <c r="C262" s="100" t="s">
        <v>379</v>
      </c>
    </row>
    <row r="263" spans="3:3" ht="14.4" x14ac:dyDescent="0.3">
      <c r="C263" s="100" t="s">
        <v>380</v>
      </c>
    </row>
    <row r="264" spans="3:3" ht="14.4" x14ac:dyDescent="0.3">
      <c r="C264" s="100" t="s">
        <v>381</v>
      </c>
    </row>
    <row r="265" spans="3:3" ht="14.4" x14ac:dyDescent="0.3">
      <c r="C265" s="100" t="s">
        <v>382</v>
      </c>
    </row>
    <row r="266" spans="3:3" ht="14.4" x14ac:dyDescent="0.3">
      <c r="C266" s="100" t="s">
        <v>383</v>
      </c>
    </row>
    <row r="267" spans="3:3" ht="14.4" x14ac:dyDescent="0.3">
      <c r="C267" s="100" t="s">
        <v>384</v>
      </c>
    </row>
    <row r="268" spans="3:3" ht="14.4" x14ac:dyDescent="0.3">
      <c r="C268" s="100" t="s">
        <v>385</v>
      </c>
    </row>
    <row r="269" spans="3:3" ht="14.4" x14ac:dyDescent="0.3">
      <c r="C269" s="100" t="s">
        <v>386</v>
      </c>
    </row>
    <row r="270" spans="3:3" ht="14.4" x14ac:dyDescent="0.3">
      <c r="C270" s="100" t="s">
        <v>387</v>
      </c>
    </row>
    <row r="271" spans="3:3" ht="14.4" x14ac:dyDescent="0.3">
      <c r="C271" s="100" t="s">
        <v>388</v>
      </c>
    </row>
    <row r="272" spans="3:3" ht="14.4" x14ac:dyDescent="0.3">
      <c r="C272" s="100" t="s">
        <v>389</v>
      </c>
    </row>
    <row r="273" spans="3:3" ht="14.4" x14ac:dyDescent="0.3">
      <c r="C273" s="100" t="s">
        <v>390</v>
      </c>
    </row>
    <row r="274" spans="3:3" ht="14.4" x14ac:dyDescent="0.3">
      <c r="C274" s="100" t="s">
        <v>391</v>
      </c>
    </row>
    <row r="275" spans="3:3" ht="14.4" x14ac:dyDescent="0.3">
      <c r="C275" s="100" t="s">
        <v>392</v>
      </c>
    </row>
    <row r="276" spans="3:3" ht="14.4" x14ac:dyDescent="0.3">
      <c r="C276" s="100" t="s">
        <v>393</v>
      </c>
    </row>
    <row r="277" spans="3:3" ht="14.4" x14ac:dyDescent="0.3">
      <c r="C277" s="100" t="s">
        <v>394</v>
      </c>
    </row>
    <row r="278" spans="3:3" ht="14.4" x14ac:dyDescent="0.3">
      <c r="C278" s="100" t="s">
        <v>395</v>
      </c>
    </row>
    <row r="279" spans="3:3" ht="14.4" x14ac:dyDescent="0.3">
      <c r="C279" s="100" t="s">
        <v>396</v>
      </c>
    </row>
    <row r="280" spans="3:3" ht="14.4" x14ac:dyDescent="0.3">
      <c r="C280" s="100" t="s">
        <v>397</v>
      </c>
    </row>
    <row r="281" spans="3:3" ht="14.4" x14ac:dyDescent="0.3">
      <c r="C281" s="100" t="s">
        <v>398</v>
      </c>
    </row>
    <row r="282" spans="3:3" ht="14.4" x14ac:dyDescent="0.3">
      <c r="C282" s="100" t="s">
        <v>399</v>
      </c>
    </row>
    <row r="283" spans="3:3" ht="14.4" x14ac:dyDescent="0.3">
      <c r="C283" s="100" t="s">
        <v>400</v>
      </c>
    </row>
    <row r="284" spans="3:3" ht="14.4" x14ac:dyDescent="0.3">
      <c r="C284" s="100" t="s">
        <v>401</v>
      </c>
    </row>
    <row r="285" spans="3:3" ht="14.4" x14ac:dyDescent="0.3">
      <c r="C285" s="100" t="s">
        <v>402</v>
      </c>
    </row>
    <row r="286" spans="3:3" ht="14.4" x14ac:dyDescent="0.3">
      <c r="C286" s="100" t="s">
        <v>403</v>
      </c>
    </row>
    <row r="287" spans="3:3" ht="14.4" x14ac:dyDescent="0.3">
      <c r="C287" s="100" t="s">
        <v>404</v>
      </c>
    </row>
    <row r="288" spans="3:3" ht="14.4" x14ac:dyDescent="0.3">
      <c r="C288" s="100" t="s">
        <v>405</v>
      </c>
    </row>
    <row r="289" spans="3:3" ht="14.4" x14ac:dyDescent="0.3">
      <c r="C289" s="100" t="s">
        <v>406</v>
      </c>
    </row>
    <row r="290" spans="3:3" ht="14.4" x14ac:dyDescent="0.3">
      <c r="C290" s="100" t="s">
        <v>407</v>
      </c>
    </row>
    <row r="291" spans="3:3" ht="14.4" x14ac:dyDescent="0.3">
      <c r="C291" s="100" t="s">
        <v>408</v>
      </c>
    </row>
    <row r="292" spans="3:3" ht="14.4" x14ac:dyDescent="0.3">
      <c r="C292" s="100" t="s">
        <v>409</v>
      </c>
    </row>
    <row r="293" spans="3:3" ht="14.4" x14ac:dyDescent="0.3">
      <c r="C293" s="100" t="s">
        <v>410</v>
      </c>
    </row>
    <row r="294" spans="3:3" ht="14.4" x14ac:dyDescent="0.3">
      <c r="C294" s="100" t="s">
        <v>411</v>
      </c>
    </row>
    <row r="295" spans="3:3" ht="14.4" x14ac:dyDescent="0.3">
      <c r="C295" s="100" t="s">
        <v>412</v>
      </c>
    </row>
    <row r="296" spans="3:3" ht="14.4" x14ac:dyDescent="0.3">
      <c r="C296" s="100" t="s">
        <v>413</v>
      </c>
    </row>
    <row r="297" spans="3:3" ht="14.4" x14ac:dyDescent="0.3">
      <c r="C297" s="100" t="s">
        <v>414</v>
      </c>
    </row>
    <row r="298" spans="3:3" ht="14.4" x14ac:dyDescent="0.3">
      <c r="C298" s="100" t="s">
        <v>415</v>
      </c>
    </row>
    <row r="299" spans="3:3" ht="14.4" x14ac:dyDescent="0.3">
      <c r="C299" s="100" t="s">
        <v>416</v>
      </c>
    </row>
    <row r="300" spans="3:3" ht="14.4" x14ac:dyDescent="0.3">
      <c r="C300" s="100" t="s">
        <v>417</v>
      </c>
    </row>
    <row r="301" spans="3:3" ht="14.4" x14ac:dyDescent="0.3">
      <c r="C301" s="100" t="s">
        <v>418</v>
      </c>
    </row>
    <row r="302" spans="3:3" ht="14.4" x14ac:dyDescent="0.3">
      <c r="C302" s="100" t="s">
        <v>419</v>
      </c>
    </row>
    <row r="303" spans="3:3" ht="14.4" x14ac:dyDescent="0.3">
      <c r="C303" s="100" t="s">
        <v>420</v>
      </c>
    </row>
    <row r="304" spans="3:3" ht="14.4" x14ac:dyDescent="0.3">
      <c r="C304" s="100" t="s">
        <v>421</v>
      </c>
    </row>
    <row r="305" spans="3:3" ht="14.4" x14ac:dyDescent="0.3">
      <c r="C305" s="100" t="s">
        <v>422</v>
      </c>
    </row>
    <row r="306" spans="3:3" ht="14.4" x14ac:dyDescent="0.3">
      <c r="C306" s="100" t="s">
        <v>423</v>
      </c>
    </row>
    <row r="307" spans="3:3" ht="14.4" x14ac:dyDescent="0.3">
      <c r="C307" s="100" t="s">
        <v>424</v>
      </c>
    </row>
    <row r="308" spans="3:3" ht="14.4" x14ac:dyDescent="0.3">
      <c r="C308" s="100" t="s">
        <v>425</v>
      </c>
    </row>
    <row r="309" spans="3:3" ht="14.4" x14ac:dyDescent="0.3">
      <c r="C309" s="100" t="s">
        <v>426</v>
      </c>
    </row>
    <row r="310" spans="3:3" ht="14.4" x14ac:dyDescent="0.3">
      <c r="C310" s="100" t="s">
        <v>427</v>
      </c>
    </row>
    <row r="311" spans="3:3" ht="14.4" x14ac:dyDescent="0.3">
      <c r="C311" s="100" t="s">
        <v>428</v>
      </c>
    </row>
    <row r="312" spans="3:3" ht="14.4" x14ac:dyDescent="0.3">
      <c r="C312" s="100" t="s">
        <v>429</v>
      </c>
    </row>
    <row r="313" spans="3:3" ht="14.4" x14ac:dyDescent="0.3">
      <c r="C313" s="100" t="s">
        <v>430</v>
      </c>
    </row>
    <row r="314" spans="3:3" ht="14.4" x14ac:dyDescent="0.3">
      <c r="C314" s="100" t="s">
        <v>431</v>
      </c>
    </row>
    <row r="315" spans="3:3" ht="14.4" x14ac:dyDescent="0.3">
      <c r="C315" s="100" t="s">
        <v>432</v>
      </c>
    </row>
    <row r="316" spans="3:3" ht="14.4" x14ac:dyDescent="0.3">
      <c r="C316" s="100" t="s">
        <v>433</v>
      </c>
    </row>
    <row r="317" spans="3:3" ht="14.4" x14ac:dyDescent="0.3">
      <c r="C317" s="100" t="s">
        <v>434</v>
      </c>
    </row>
    <row r="318" spans="3:3" ht="14.4" x14ac:dyDescent="0.3">
      <c r="C318" s="100" t="s">
        <v>435</v>
      </c>
    </row>
    <row r="319" spans="3:3" ht="14.4" x14ac:dyDescent="0.3">
      <c r="C319" s="100" t="s">
        <v>436</v>
      </c>
    </row>
    <row r="320" spans="3:3" ht="14.4" x14ac:dyDescent="0.3">
      <c r="C320" s="100" t="s">
        <v>437</v>
      </c>
    </row>
    <row r="321" spans="3:3" ht="14.4" x14ac:dyDescent="0.3">
      <c r="C321" s="100" t="s">
        <v>438</v>
      </c>
    </row>
    <row r="322" spans="3:3" ht="14.4" x14ac:dyDescent="0.3">
      <c r="C322" s="100" t="s">
        <v>439</v>
      </c>
    </row>
    <row r="323" spans="3:3" ht="14.4" x14ac:dyDescent="0.3">
      <c r="C323" s="100" t="s">
        <v>440</v>
      </c>
    </row>
    <row r="324" spans="3:3" ht="14.4" x14ac:dyDescent="0.3">
      <c r="C324" s="100" t="s">
        <v>441</v>
      </c>
    </row>
    <row r="325" spans="3:3" ht="14.4" x14ac:dyDescent="0.3">
      <c r="C325" s="100" t="s">
        <v>442</v>
      </c>
    </row>
    <row r="326" spans="3:3" ht="14.4" x14ac:dyDescent="0.3">
      <c r="C326" s="100" t="s">
        <v>443</v>
      </c>
    </row>
    <row r="327" spans="3:3" ht="14.4" x14ac:dyDescent="0.3">
      <c r="C327" s="100" t="s">
        <v>444</v>
      </c>
    </row>
    <row r="328" spans="3:3" ht="14.4" x14ac:dyDescent="0.3">
      <c r="C328" s="100" t="s">
        <v>445</v>
      </c>
    </row>
    <row r="329" spans="3:3" ht="14.4" x14ac:dyDescent="0.3">
      <c r="C329" s="100" t="s">
        <v>446</v>
      </c>
    </row>
    <row r="330" spans="3:3" ht="14.4" x14ac:dyDescent="0.3">
      <c r="C330" s="100" t="s">
        <v>447</v>
      </c>
    </row>
    <row r="331" spans="3:3" ht="14.4" x14ac:dyDescent="0.3">
      <c r="C331" s="100" t="s">
        <v>448</v>
      </c>
    </row>
    <row r="332" spans="3:3" ht="14.4" x14ac:dyDescent="0.3">
      <c r="C332" s="100" t="s">
        <v>449</v>
      </c>
    </row>
    <row r="333" spans="3:3" ht="14.4" x14ac:dyDescent="0.3">
      <c r="C333" s="100" t="s">
        <v>450</v>
      </c>
    </row>
    <row r="334" spans="3:3" ht="14.4" x14ac:dyDescent="0.3">
      <c r="C334" s="100" t="s">
        <v>451</v>
      </c>
    </row>
    <row r="335" spans="3:3" ht="14.4" x14ac:dyDescent="0.3">
      <c r="C335" s="100" t="s">
        <v>452</v>
      </c>
    </row>
    <row r="336" spans="3:3" ht="14.4" x14ac:dyDescent="0.3">
      <c r="C336" s="100" t="s">
        <v>453</v>
      </c>
    </row>
    <row r="337" spans="3:3" ht="14.4" x14ac:dyDescent="0.3">
      <c r="C337" s="100" t="s">
        <v>454</v>
      </c>
    </row>
    <row r="338" spans="3:3" ht="14.4" x14ac:dyDescent="0.3">
      <c r="C338" s="100" t="s">
        <v>455</v>
      </c>
    </row>
    <row r="339" spans="3:3" ht="14.4" x14ac:dyDescent="0.3">
      <c r="C339" s="100" t="s">
        <v>456</v>
      </c>
    </row>
    <row r="340" spans="3:3" ht="14.4" x14ac:dyDescent="0.3">
      <c r="C340" s="100" t="s">
        <v>457</v>
      </c>
    </row>
    <row r="341" spans="3:3" ht="14.4" x14ac:dyDescent="0.3">
      <c r="C341" s="100" t="s">
        <v>458</v>
      </c>
    </row>
    <row r="342" spans="3:3" ht="14.4" x14ac:dyDescent="0.3">
      <c r="C342" s="100" t="s">
        <v>459</v>
      </c>
    </row>
    <row r="343" spans="3:3" ht="14.4" x14ac:dyDescent="0.3">
      <c r="C343" s="100" t="s">
        <v>460</v>
      </c>
    </row>
    <row r="344" spans="3:3" ht="14.4" x14ac:dyDescent="0.3">
      <c r="C344" s="100" t="s">
        <v>461</v>
      </c>
    </row>
    <row r="345" spans="3:3" ht="14.4" x14ac:dyDescent="0.3">
      <c r="C345" s="100" t="s">
        <v>462</v>
      </c>
    </row>
    <row r="346" spans="3:3" ht="14.4" x14ac:dyDescent="0.3">
      <c r="C346" s="100" t="s">
        <v>463</v>
      </c>
    </row>
    <row r="347" spans="3:3" ht="14.4" x14ac:dyDescent="0.3">
      <c r="C347" s="100" t="s">
        <v>464</v>
      </c>
    </row>
    <row r="348" spans="3:3" ht="14.4" x14ac:dyDescent="0.3">
      <c r="C348" s="100" t="s">
        <v>465</v>
      </c>
    </row>
    <row r="349" spans="3:3" ht="14.4" x14ac:dyDescent="0.3">
      <c r="C349" s="100" t="s">
        <v>466</v>
      </c>
    </row>
    <row r="350" spans="3:3" ht="14.4" x14ac:dyDescent="0.3">
      <c r="C350" s="100" t="s">
        <v>467</v>
      </c>
    </row>
    <row r="351" spans="3:3" ht="14.4" x14ac:dyDescent="0.3">
      <c r="C351" s="100" t="s">
        <v>468</v>
      </c>
    </row>
    <row r="352" spans="3:3" ht="14.4" x14ac:dyDescent="0.3">
      <c r="C352" s="100" t="s">
        <v>469</v>
      </c>
    </row>
    <row r="353" spans="3:3" ht="14.4" x14ac:dyDescent="0.3">
      <c r="C353" s="100" t="s">
        <v>470</v>
      </c>
    </row>
    <row r="354" spans="3:3" ht="14.4" x14ac:dyDescent="0.3">
      <c r="C354" s="100" t="s">
        <v>471</v>
      </c>
    </row>
    <row r="355" spans="3:3" ht="14.4" x14ac:dyDescent="0.3">
      <c r="C355" s="100" t="s">
        <v>472</v>
      </c>
    </row>
    <row r="356" spans="3:3" ht="14.4" x14ac:dyDescent="0.3">
      <c r="C356" s="100" t="s">
        <v>473</v>
      </c>
    </row>
    <row r="357" spans="3:3" ht="14.4" x14ac:dyDescent="0.3">
      <c r="C357" s="100" t="s">
        <v>474</v>
      </c>
    </row>
    <row r="358" spans="3:3" ht="14.4" x14ac:dyDescent="0.3">
      <c r="C358" s="100" t="s">
        <v>475</v>
      </c>
    </row>
    <row r="359" spans="3:3" ht="14.4" x14ac:dyDescent="0.3">
      <c r="C359" s="100" t="s">
        <v>476</v>
      </c>
    </row>
    <row r="360" spans="3:3" ht="14.4" x14ac:dyDescent="0.3">
      <c r="C360" s="100" t="s">
        <v>477</v>
      </c>
    </row>
    <row r="361" spans="3:3" ht="14.4" x14ac:dyDescent="0.3">
      <c r="C361" s="100" t="s">
        <v>478</v>
      </c>
    </row>
    <row r="362" spans="3:3" ht="14.4" x14ac:dyDescent="0.3">
      <c r="C362" s="100" t="s">
        <v>479</v>
      </c>
    </row>
    <row r="363" spans="3:3" ht="14.4" x14ac:dyDescent="0.3">
      <c r="C363" s="100" t="s">
        <v>480</v>
      </c>
    </row>
    <row r="364" spans="3:3" ht="14.4" x14ac:dyDescent="0.3">
      <c r="C364" s="100" t="s">
        <v>481</v>
      </c>
    </row>
    <row r="365" spans="3:3" ht="14.4" x14ac:dyDescent="0.3">
      <c r="C365" s="100" t="s">
        <v>482</v>
      </c>
    </row>
    <row r="366" spans="3:3" ht="14.4" x14ac:dyDescent="0.3">
      <c r="C366" s="100" t="s">
        <v>483</v>
      </c>
    </row>
    <row r="367" spans="3:3" ht="14.4" x14ac:dyDescent="0.3">
      <c r="C367" s="100" t="s">
        <v>484</v>
      </c>
    </row>
    <row r="368" spans="3:3" ht="14.4" x14ac:dyDescent="0.3">
      <c r="C368" s="100" t="s">
        <v>485</v>
      </c>
    </row>
    <row r="369" spans="3:3" ht="14.4" x14ac:dyDescent="0.3">
      <c r="C369" s="100" t="s">
        <v>486</v>
      </c>
    </row>
    <row r="370" spans="3:3" ht="14.4" x14ac:dyDescent="0.3">
      <c r="C370" s="100" t="s">
        <v>487</v>
      </c>
    </row>
    <row r="371" spans="3:3" ht="14.4" x14ac:dyDescent="0.3">
      <c r="C371" s="100" t="s">
        <v>488</v>
      </c>
    </row>
    <row r="372" spans="3:3" ht="14.4" x14ac:dyDescent="0.3">
      <c r="C372" s="100" t="s">
        <v>489</v>
      </c>
    </row>
    <row r="373" spans="3:3" ht="14.4" x14ac:dyDescent="0.3">
      <c r="C373" s="100" t="s">
        <v>490</v>
      </c>
    </row>
    <row r="374" spans="3:3" ht="14.4" x14ac:dyDescent="0.3">
      <c r="C374" s="100" t="s">
        <v>491</v>
      </c>
    </row>
    <row r="375" spans="3:3" ht="14.4" x14ac:dyDescent="0.3">
      <c r="C375" s="100" t="s">
        <v>492</v>
      </c>
    </row>
    <row r="376" spans="3:3" ht="14.4" x14ac:dyDescent="0.3">
      <c r="C376" s="100" t="s">
        <v>493</v>
      </c>
    </row>
    <row r="377" spans="3:3" ht="14.4" x14ac:dyDescent="0.3">
      <c r="C377" s="100" t="s">
        <v>494</v>
      </c>
    </row>
    <row r="378" spans="3:3" ht="14.4" x14ac:dyDescent="0.3">
      <c r="C378" s="100" t="s">
        <v>495</v>
      </c>
    </row>
    <row r="379" spans="3:3" ht="14.4" x14ac:dyDescent="0.3">
      <c r="C379" s="100" t="s">
        <v>496</v>
      </c>
    </row>
    <row r="380" spans="3:3" ht="14.4" x14ac:dyDescent="0.3">
      <c r="C380" s="100" t="s">
        <v>497</v>
      </c>
    </row>
    <row r="381" spans="3:3" ht="14.4" x14ac:dyDescent="0.3">
      <c r="C381" s="100" t="s">
        <v>498</v>
      </c>
    </row>
    <row r="382" spans="3:3" ht="14.4" x14ac:dyDescent="0.3">
      <c r="C382" s="100" t="s">
        <v>499</v>
      </c>
    </row>
    <row r="383" spans="3:3" ht="14.4" x14ac:dyDescent="0.3">
      <c r="C383" s="100" t="s">
        <v>500</v>
      </c>
    </row>
    <row r="384" spans="3:3" ht="14.4" x14ac:dyDescent="0.3">
      <c r="C384" s="100" t="s">
        <v>501</v>
      </c>
    </row>
    <row r="385" spans="3:3" ht="14.4" x14ac:dyDescent="0.3">
      <c r="C385" s="100" t="s">
        <v>502</v>
      </c>
    </row>
    <row r="386" spans="3:3" ht="14.4" x14ac:dyDescent="0.3">
      <c r="C386" s="100" t="s">
        <v>503</v>
      </c>
    </row>
    <row r="387" spans="3:3" ht="14.4" x14ac:dyDescent="0.3">
      <c r="C387" s="100" t="s">
        <v>504</v>
      </c>
    </row>
    <row r="388" spans="3:3" ht="14.4" x14ac:dyDescent="0.3">
      <c r="C388" s="100" t="s">
        <v>505</v>
      </c>
    </row>
    <row r="389" spans="3:3" ht="14.4" x14ac:dyDescent="0.3">
      <c r="C389" s="100" t="s">
        <v>506</v>
      </c>
    </row>
    <row r="390" spans="3:3" ht="14.4" x14ac:dyDescent="0.3">
      <c r="C390" s="100" t="s">
        <v>507</v>
      </c>
    </row>
    <row r="391" spans="3:3" ht="14.4" x14ac:dyDescent="0.3">
      <c r="C391" s="100" t="s">
        <v>508</v>
      </c>
    </row>
    <row r="392" spans="3:3" ht="14.4" x14ac:dyDescent="0.3">
      <c r="C392" s="100" t="s">
        <v>509</v>
      </c>
    </row>
    <row r="393" spans="3:3" ht="14.4" x14ac:dyDescent="0.3">
      <c r="C393" s="100" t="s">
        <v>510</v>
      </c>
    </row>
    <row r="394" spans="3:3" ht="14.4" x14ac:dyDescent="0.3">
      <c r="C394" s="100" t="s">
        <v>511</v>
      </c>
    </row>
    <row r="395" spans="3:3" ht="14.4" x14ac:dyDescent="0.3">
      <c r="C395" s="100" t="s">
        <v>512</v>
      </c>
    </row>
    <row r="396" spans="3:3" ht="14.4" x14ac:dyDescent="0.3">
      <c r="C396" s="100" t="s">
        <v>513</v>
      </c>
    </row>
    <row r="397" spans="3:3" ht="14.4" x14ac:dyDescent="0.3">
      <c r="C397" s="100" t="s">
        <v>514</v>
      </c>
    </row>
    <row r="398" spans="3:3" ht="14.4" x14ac:dyDescent="0.3">
      <c r="C398" s="100" t="s">
        <v>515</v>
      </c>
    </row>
    <row r="399" spans="3:3" ht="14.4" x14ac:dyDescent="0.3">
      <c r="C399" s="100" t="s">
        <v>516</v>
      </c>
    </row>
    <row r="400" spans="3:3" ht="14.4" x14ac:dyDescent="0.3">
      <c r="C400" s="100" t="s">
        <v>517</v>
      </c>
    </row>
    <row r="401" spans="3:3" ht="14.4" x14ac:dyDescent="0.3">
      <c r="C401" s="100" t="s">
        <v>518</v>
      </c>
    </row>
    <row r="402" spans="3:3" ht="14.4" x14ac:dyDescent="0.3">
      <c r="C402" s="100" t="s">
        <v>519</v>
      </c>
    </row>
    <row r="403" spans="3:3" ht="14.4" x14ac:dyDescent="0.3">
      <c r="C403" s="100" t="s">
        <v>520</v>
      </c>
    </row>
    <row r="404" spans="3:3" ht="14.4" x14ac:dyDescent="0.3">
      <c r="C404" s="100" t="s">
        <v>521</v>
      </c>
    </row>
    <row r="405" spans="3:3" ht="14.4" x14ac:dyDescent="0.3">
      <c r="C405" s="100" t="s">
        <v>522</v>
      </c>
    </row>
    <row r="406" spans="3:3" ht="14.4" x14ac:dyDescent="0.3">
      <c r="C406" s="100" t="s">
        <v>523</v>
      </c>
    </row>
    <row r="407" spans="3:3" ht="14.4" x14ac:dyDescent="0.3">
      <c r="C407" s="100" t="s">
        <v>524</v>
      </c>
    </row>
    <row r="408" spans="3:3" ht="14.4" x14ac:dyDescent="0.3">
      <c r="C408" s="100" t="s">
        <v>525</v>
      </c>
    </row>
    <row r="409" spans="3:3" ht="14.4" x14ac:dyDescent="0.3">
      <c r="C409" s="100" t="s">
        <v>526</v>
      </c>
    </row>
    <row r="410" spans="3:3" ht="14.4" x14ac:dyDescent="0.3">
      <c r="C410" s="100" t="s">
        <v>527</v>
      </c>
    </row>
    <row r="411" spans="3:3" ht="14.4" x14ac:dyDescent="0.3">
      <c r="C411" s="100" t="s">
        <v>528</v>
      </c>
    </row>
    <row r="412" spans="3:3" ht="14.4" x14ac:dyDescent="0.3">
      <c r="C412" s="100" t="s">
        <v>529</v>
      </c>
    </row>
    <row r="413" spans="3:3" ht="14.4" x14ac:dyDescent="0.3">
      <c r="C413" s="100" t="s">
        <v>530</v>
      </c>
    </row>
    <row r="414" spans="3:3" ht="14.4" x14ac:dyDescent="0.3">
      <c r="C414" s="100" t="s">
        <v>531</v>
      </c>
    </row>
    <row r="415" spans="3:3" ht="14.4" x14ac:dyDescent="0.3">
      <c r="C415" s="100" t="s">
        <v>532</v>
      </c>
    </row>
    <row r="416" spans="3:3" ht="14.4" x14ac:dyDescent="0.3">
      <c r="C416" s="100" t="s">
        <v>533</v>
      </c>
    </row>
    <row r="417" spans="3:3" ht="14.4" x14ac:dyDescent="0.3">
      <c r="C417" s="100" t="s">
        <v>534</v>
      </c>
    </row>
    <row r="418" spans="3:3" ht="14.4" x14ac:dyDescent="0.3">
      <c r="C418" s="100" t="s">
        <v>535</v>
      </c>
    </row>
    <row r="419" spans="3:3" ht="14.4" x14ac:dyDescent="0.3">
      <c r="C419" s="100" t="s">
        <v>536</v>
      </c>
    </row>
    <row r="420" spans="3:3" ht="14.4" x14ac:dyDescent="0.3">
      <c r="C420" s="100" t="s">
        <v>537</v>
      </c>
    </row>
    <row r="421" spans="3:3" ht="14.4" x14ac:dyDescent="0.3">
      <c r="C421" s="100" t="s">
        <v>538</v>
      </c>
    </row>
    <row r="422" spans="3:3" ht="14.4" x14ac:dyDescent="0.3">
      <c r="C422" s="100" t="s">
        <v>538</v>
      </c>
    </row>
    <row r="423" spans="3:3" ht="14.4" x14ac:dyDescent="0.3">
      <c r="C423" s="100" t="s">
        <v>539</v>
      </c>
    </row>
    <row r="424" spans="3:3" ht="14.4" x14ac:dyDescent="0.3">
      <c r="C424" s="100" t="s">
        <v>540</v>
      </c>
    </row>
    <row r="425" spans="3:3" ht="14.4" x14ac:dyDescent="0.3">
      <c r="C425" s="100" t="s">
        <v>541</v>
      </c>
    </row>
    <row r="426" spans="3:3" ht="14.4" x14ac:dyDescent="0.3">
      <c r="C426" s="100" t="s">
        <v>542</v>
      </c>
    </row>
    <row r="427" spans="3:3" ht="14.4" x14ac:dyDescent="0.3">
      <c r="C427" s="100" t="s">
        <v>543</v>
      </c>
    </row>
    <row r="428" spans="3:3" ht="14.4" x14ac:dyDescent="0.3">
      <c r="C428" s="100" t="s">
        <v>544</v>
      </c>
    </row>
    <row r="429" spans="3:3" ht="14.4" x14ac:dyDescent="0.3">
      <c r="C429" s="100" t="s">
        <v>545</v>
      </c>
    </row>
    <row r="430" spans="3:3" ht="14.4" x14ac:dyDescent="0.3">
      <c r="C430" s="100" t="s">
        <v>546</v>
      </c>
    </row>
    <row r="431" spans="3:3" ht="14.4" x14ac:dyDescent="0.3">
      <c r="C431" s="100" t="s">
        <v>547</v>
      </c>
    </row>
    <row r="432" spans="3:3" ht="14.4" x14ac:dyDescent="0.3">
      <c r="C432" s="100" t="s">
        <v>548</v>
      </c>
    </row>
    <row r="433" spans="3:3" ht="14.4" x14ac:dyDescent="0.3">
      <c r="C433" s="100" t="s">
        <v>549</v>
      </c>
    </row>
    <row r="434" spans="3:3" ht="14.4" x14ac:dyDescent="0.3">
      <c r="C434" s="100" t="s">
        <v>550</v>
      </c>
    </row>
    <row r="435" spans="3:3" ht="14.4" x14ac:dyDescent="0.3">
      <c r="C435" s="100" t="s">
        <v>551</v>
      </c>
    </row>
    <row r="436" spans="3:3" ht="14.4" x14ac:dyDescent="0.3">
      <c r="C436" s="100" t="s">
        <v>552</v>
      </c>
    </row>
    <row r="437" spans="3:3" ht="14.4" x14ac:dyDescent="0.3">
      <c r="C437" s="100" t="s">
        <v>553</v>
      </c>
    </row>
    <row r="438" spans="3:3" ht="14.4" x14ac:dyDescent="0.3">
      <c r="C438" s="100" t="s">
        <v>554</v>
      </c>
    </row>
    <row r="439" spans="3:3" ht="14.4" x14ac:dyDescent="0.3">
      <c r="C439" s="100" t="s">
        <v>555</v>
      </c>
    </row>
    <row r="440" spans="3:3" ht="14.4" x14ac:dyDescent="0.3">
      <c r="C440" s="100" t="s">
        <v>556</v>
      </c>
    </row>
    <row r="441" spans="3:3" ht="14.4" x14ac:dyDescent="0.3">
      <c r="C441" s="100" t="s">
        <v>557</v>
      </c>
    </row>
    <row r="442" spans="3:3" ht="14.4" x14ac:dyDescent="0.3">
      <c r="C442" s="100" t="s">
        <v>558</v>
      </c>
    </row>
    <row r="443" spans="3:3" ht="14.4" x14ac:dyDescent="0.3">
      <c r="C443" s="100" t="s">
        <v>559</v>
      </c>
    </row>
    <row r="444" spans="3:3" ht="14.4" x14ac:dyDescent="0.3">
      <c r="C444" s="100" t="s">
        <v>560</v>
      </c>
    </row>
    <row r="445" spans="3:3" ht="14.4" x14ac:dyDescent="0.3">
      <c r="C445" s="100" t="s">
        <v>561</v>
      </c>
    </row>
    <row r="446" spans="3:3" ht="14.4" x14ac:dyDescent="0.3">
      <c r="C446" s="100" t="s">
        <v>562</v>
      </c>
    </row>
    <row r="447" spans="3:3" ht="14.4" x14ac:dyDescent="0.3">
      <c r="C447" s="100" t="s">
        <v>563</v>
      </c>
    </row>
    <row r="448" spans="3:3" ht="14.4" x14ac:dyDescent="0.3">
      <c r="C448" s="100" t="s">
        <v>564</v>
      </c>
    </row>
    <row r="449" spans="3:3" ht="14.4" x14ac:dyDescent="0.3">
      <c r="C449" s="100" t="s">
        <v>565</v>
      </c>
    </row>
    <row r="450" spans="3:3" ht="14.4" x14ac:dyDescent="0.3">
      <c r="C450" s="100" t="s">
        <v>566</v>
      </c>
    </row>
    <row r="451" spans="3:3" ht="14.4" x14ac:dyDescent="0.3">
      <c r="C451" s="100" t="s">
        <v>567</v>
      </c>
    </row>
    <row r="452" spans="3:3" ht="14.4" x14ac:dyDescent="0.3">
      <c r="C452" s="100" t="s">
        <v>568</v>
      </c>
    </row>
    <row r="453" spans="3:3" ht="14.4" x14ac:dyDescent="0.3">
      <c r="C453" s="100" t="s">
        <v>569</v>
      </c>
    </row>
    <row r="454" spans="3:3" ht="14.4" x14ac:dyDescent="0.3">
      <c r="C454" s="100" t="s">
        <v>570</v>
      </c>
    </row>
    <row r="455" spans="3:3" ht="14.4" x14ac:dyDescent="0.3">
      <c r="C455" s="100" t="s">
        <v>571</v>
      </c>
    </row>
    <row r="456" spans="3:3" ht="14.4" x14ac:dyDescent="0.3">
      <c r="C456" s="100" t="s">
        <v>572</v>
      </c>
    </row>
    <row r="457" spans="3:3" ht="14.4" x14ac:dyDescent="0.3">
      <c r="C457" s="100" t="s">
        <v>573</v>
      </c>
    </row>
    <row r="458" spans="3:3" ht="14.4" x14ac:dyDescent="0.3">
      <c r="C458" s="100" t="s">
        <v>574</v>
      </c>
    </row>
    <row r="459" spans="3:3" ht="14.4" x14ac:dyDescent="0.3">
      <c r="C459" s="100" t="s">
        <v>575</v>
      </c>
    </row>
    <row r="460" spans="3:3" ht="14.4" x14ac:dyDescent="0.3">
      <c r="C460" s="100" t="s">
        <v>576</v>
      </c>
    </row>
    <row r="461" spans="3:3" ht="14.4" x14ac:dyDescent="0.3">
      <c r="C461" s="100" t="s">
        <v>577</v>
      </c>
    </row>
    <row r="462" spans="3:3" ht="14.4" x14ac:dyDescent="0.3">
      <c r="C462" s="100" t="s">
        <v>578</v>
      </c>
    </row>
    <row r="463" spans="3:3" ht="14.4" x14ac:dyDescent="0.3">
      <c r="C463" s="100" t="s">
        <v>579</v>
      </c>
    </row>
    <row r="464" spans="3:3" ht="14.4" x14ac:dyDescent="0.3">
      <c r="C464" s="100" t="s">
        <v>580</v>
      </c>
    </row>
    <row r="465" spans="3:3" ht="14.4" x14ac:dyDescent="0.3">
      <c r="C465" s="100" t="s">
        <v>581</v>
      </c>
    </row>
    <row r="466" spans="3:3" ht="14.4" x14ac:dyDescent="0.3">
      <c r="C466" s="100" t="s">
        <v>582</v>
      </c>
    </row>
    <row r="467" spans="3:3" ht="14.4" x14ac:dyDescent="0.3">
      <c r="C467" s="100" t="s">
        <v>583</v>
      </c>
    </row>
    <row r="468" spans="3:3" ht="14.4" x14ac:dyDescent="0.3">
      <c r="C468" s="100" t="s">
        <v>584</v>
      </c>
    </row>
    <row r="469" spans="3:3" ht="14.4" x14ac:dyDescent="0.3">
      <c r="C469" s="100" t="s">
        <v>585</v>
      </c>
    </row>
    <row r="470" spans="3:3" ht="14.4" x14ac:dyDescent="0.3">
      <c r="C470" s="100" t="s">
        <v>586</v>
      </c>
    </row>
    <row r="471" spans="3:3" ht="14.4" x14ac:dyDescent="0.3">
      <c r="C471" s="100" t="s">
        <v>587</v>
      </c>
    </row>
    <row r="472" spans="3:3" ht="14.4" x14ac:dyDescent="0.3">
      <c r="C472" s="100" t="s">
        <v>587</v>
      </c>
    </row>
    <row r="473" spans="3:3" ht="14.4" x14ac:dyDescent="0.3">
      <c r="C473" s="100" t="s">
        <v>588</v>
      </c>
    </row>
    <row r="474" spans="3:3" ht="14.4" x14ac:dyDescent="0.3">
      <c r="C474" s="100" t="s">
        <v>589</v>
      </c>
    </row>
    <row r="475" spans="3:3" ht="14.4" x14ac:dyDescent="0.3">
      <c r="C475" s="100" t="s">
        <v>590</v>
      </c>
    </row>
    <row r="476" spans="3:3" ht="14.4" x14ac:dyDescent="0.3">
      <c r="C476" s="100" t="s">
        <v>591</v>
      </c>
    </row>
    <row r="477" spans="3:3" ht="14.4" x14ac:dyDescent="0.3">
      <c r="C477" s="100" t="s">
        <v>592</v>
      </c>
    </row>
    <row r="478" spans="3:3" ht="14.4" x14ac:dyDescent="0.3">
      <c r="C478" s="100" t="s">
        <v>593</v>
      </c>
    </row>
    <row r="479" spans="3:3" ht="14.4" x14ac:dyDescent="0.3">
      <c r="C479" s="100" t="s">
        <v>594</v>
      </c>
    </row>
    <row r="480" spans="3:3" ht="14.4" x14ac:dyDescent="0.3">
      <c r="C480" s="100" t="s">
        <v>595</v>
      </c>
    </row>
    <row r="481" spans="3:3" ht="14.4" x14ac:dyDescent="0.3">
      <c r="C481" s="100" t="s">
        <v>596</v>
      </c>
    </row>
    <row r="482" spans="3:3" ht="14.4" x14ac:dyDescent="0.3">
      <c r="C482" s="100" t="s">
        <v>597</v>
      </c>
    </row>
    <row r="483" spans="3:3" ht="14.4" x14ac:dyDescent="0.3">
      <c r="C483" s="100" t="s">
        <v>598</v>
      </c>
    </row>
    <row r="484" spans="3:3" ht="14.4" x14ac:dyDescent="0.3">
      <c r="C484" s="100" t="s">
        <v>599</v>
      </c>
    </row>
    <row r="485" spans="3:3" ht="14.4" x14ac:dyDescent="0.3">
      <c r="C485" s="100" t="s">
        <v>600</v>
      </c>
    </row>
    <row r="486" spans="3:3" ht="14.4" x14ac:dyDescent="0.3">
      <c r="C486" s="100" t="s">
        <v>601</v>
      </c>
    </row>
    <row r="487" spans="3:3" ht="14.4" x14ac:dyDescent="0.3">
      <c r="C487" s="100" t="s">
        <v>602</v>
      </c>
    </row>
    <row r="488" spans="3:3" ht="14.4" x14ac:dyDescent="0.3">
      <c r="C488" s="100" t="s">
        <v>603</v>
      </c>
    </row>
    <row r="489" spans="3:3" ht="14.4" x14ac:dyDescent="0.3">
      <c r="C489" s="100" t="s">
        <v>604</v>
      </c>
    </row>
    <row r="490" spans="3:3" ht="14.4" x14ac:dyDescent="0.3">
      <c r="C490" s="100" t="s">
        <v>605</v>
      </c>
    </row>
    <row r="491" spans="3:3" ht="14.4" x14ac:dyDescent="0.3">
      <c r="C491" s="100" t="s">
        <v>606</v>
      </c>
    </row>
    <row r="492" spans="3:3" ht="14.4" x14ac:dyDescent="0.3">
      <c r="C492" s="100" t="s">
        <v>607</v>
      </c>
    </row>
    <row r="493" spans="3:3" ht="14.4" x14ac:dyDescent="0.3">
      <c r="C493" s="100" t="s">
        <v>608</v>
      </c>
    </row>
    <row r="494" spans="3:3" ht="14.4" x14ac:dyDescent="0.3">
      <c r="C494" s="100" t="s">
        <v>609</v>
      </c>
    </row>
    <row r="495" spans="3:3" ht="14.4" x14ac:dyDescent="0.3">
      <c r="C495" s="100" t="s">
        <v>610</v>
      </c>
    </row>
    <row r="496" spans="3:3" ht="14.4" x14ac:dyDescent="0.3">
      <c r="C496" s="100" t="s">
        <v>611</v>
      </c>
    </row>
    <row r="497" spans="3:3" ht="14.4" x14ac:dyDescent="0.3">
      <c r="C497" s="100" t="s">
        <v>612</v>
      </c>
    </row>
    <row r="498" spans="3:3" ht="14.4" x14ac:dyDescent="0.3">
      <c r="C498" s="100" t="s">
        <v>613</v>
      </c>
    </row>
    <row r="499" spans="3:3" ht="14.4" x14ac:dyDescent="0.3">
      <c r="C499" s="100" t="s">
        <v>614</v>
      </c>
    </row>
    <row r="500" spans="3:3" ht="14.4" x14ac:dyDescent="0.3">
      <c r="C500" s="100" t="s">
        <v>615</v>
      </c>
    </row>
    <row r="501" spans="3:3" ht="14.4" x14ac:dyDescent="0.3">
      <c r="C501" s="100" t="s">
        <v>616</v>
      </c>
    </row>
    <row r="502" spans="3:3" ht="14.4" x14ac:dyDescent="0.3">
      <c r="C502" s="100" t="s">
        <v>617</v>
      </c>
    </row>
    <row r="503" spans="3:3" ht="14.4" x14ac:dyDescent="0.3">
      <c r="C503" s="100" t="s">
        <v>618</v>
      </c>
    </row>
    <row r="504" spans="3:3" ht="14.4" x14ac:dyDescent="0.3">
      <c r="C504" s="100" t="s">
        <v>619</v>
      </c>
    </row>
    <row r="505" spans="3:3" ht="14.4" x14ac:dyDescent="0.3">
      <c r="C505" s="100" t="s">
        <v>620</v>
      </c>
    </row>
    <row r="506" spans="3:3" ht="14.4" x14ac:dyDescent="0.3">
      <c r="C506" s="100" t="s">
        <v>621</v>
      </c>
    </row>
    <row r="507" spans="3:3" ht="14.4" x14ac:dyDescent="0.3">
      <c r="C507" s="100" t="s">
        <v>622</v>
      </c>
    </row>
    <row r="508" spans="3:3" ht="14.4" x14ac:dyDescent="0.3">
      <c r="C508" s="100" t="s">
        <v>623</v>
      </c>
    </row>
    <row r="509" spans="3:3" ht="14.4" x14ac:dyDescent="0.3">
      <c r="C509" s="100" t="s">
        <v>624</v>
      </c>
    </row>
    <row r="510" spans="3:3" ht="14.4" x14ac:dyDescent="0.3">
      <c r="C510" s="100" t="s">
        <v>625</v>
      </c>
    </row>
    <row r="511" spans="3:3" ht="14.4" x14ac:dyDescent="0.3">
      <c r="C511" s="100" t="s">
        <v>626</v>
      </c>
    </row>
    <row r="512" spans="3:3" ht="14.4" x14ac:dyDescent="0.3">
      <c r="C512" s="100" t="s">
        <v>627</v>
      </c>
    </row>
    <row r="513" spans="3:3" ht="14.4" x14ac:dyDescent="0.3">
      <c r="C513" s="100" t="s">
        <v>628</v>
      </c>
    </row>
    <row r="514" spans="3:3" ht="14.4" x14ac:dyDescent="0.3">
      <c r="C514" s="100" t="s">
        <v>629</v>
      </c>
    </row>
    <row r="515" spans="3:3" ht="14.4" x14ac:dyDescent="0.3">
      <c r="C515" s="100" t="s">
        <v>630</v>
      </c>
    </row>
    <row r="516" spans="3:3" ht="14.4" x14ac:dyDescent="0.3">
      <c r="C516" s="100" t="s">
        <v>631</v>
      </c>
    </row>
    <row r="517" spans="3:3" ht="14.4" x14ac:dyDescent="0.3">
      <c r="C517" s="100" t="s">
        <v>632</v>
      </c>
    </row>
    <row r="518" spans="3:3" ht="14.4" x14ac:dyDescent="0.3">
      <c r="C518" s="100" t="s">
        <v>633</v>
      </c>
    </row>
    <row r="519" spans="3:3" ht="14.4" x14ac:dyDescent="0.3">
      <c r="C519" s="100" t="s">
        <v>634</v>
      </c>
    </row>
    <row r="520" spans="3:3" ht="14.4" x14ac:dyDescent="0.3">
      <c r="C520" s="100" t="s">
        <v>635</v>
      </c>
    </row>
    <row r="521" spans="3:3" ht="14.4" x14ac:dyDescent="0.3">
      <c r="C521" s="100" t="s">
        <v>636</v>
      </c>
    </row>
    <row r="522" spans="3:3" ht="14.4" x14ac:dyDescent="0.3">
      <c r="C522" s="100" t="s">
        <v>637</v>
      </c>
    </row>
    <row r="523" spans="3:3" ht="14.4" x14ac:dyDescent="0.3">
      <c r="C523" s="100" t="s">
        <v>638</v>
      </c>
    </row>
    <row r="524" spans="3:3" ht="14.4" x14ac:dyDescent="0.3">
      <c r="C524" s="100" t="s">
        <v>639</v>
      </c>
    </row>
    <row r="525" spans="3:3" ht="14.4" x14ac:dyDescent="0.3">
      <c r="C525" s="100" t="s">
        <v>640</v>
      </c>
    </row>
    <row r="526" spans="3:3" ht="14.4" x14ac:dyDescent="0.3">
      <c r="C526" s="100" t="s">
        <v>641</v>
      </c>
    </row>
    <row r="527" spans="3:3" ht="14.4" x14ac:dyDescent="0.3">
      <c r="C527" s="100" t="s">
        <v>642</v>
      </c>
    </row>
    <row r="528" spans="3:3" ht="14.4" x14ac:dyDescent="0.3">
      <c r="C528" s="100" t="s">
        <v>643</v>
      </c>
    </row>
    <row r="529" spans="3:3" ht="14.4" x14ac:dyDescent="0.3">
      <c r="C529" s="100" t="s">
        <v>644</v>
      </c>
    </row>
    <row r="530" spans="3:3" ht="14.4" x14ac:dyDescent="0.3">
      <c r="C530" s="100" t="s">
        <v>645</v>
      </c>
    </row>
    <row r="531" spans="3:3" ht="14.4" x14ac:dyDescent="0.3">
      <c r="C531" s="100" t="s">
        <v>646</v>
      </c>
    </row>
    <row r="532" spans="3:3" ht="14.4" x14ac:dyDescent="0.3">
      <c r="C532" s="100" t="s">
        <v>647</v>
      </c>
    </row>
    <row r="533" spans="3:3" ht="14.4" x14ac:dyDescent="0.3">
      <c r="C533" s="100" t="s">
        <v>648</v>
      </c>
    </row>
    <row r="534" spans="3:3" ht="14.4" x14ac:dyDescent="0.3">
      <c r="C534" s="100" t="s">
        <v>649</v>
      </c>
    </row>
    <row r="535" spans="3:3" ht="14.4" x14ac:dyDescent="0.3">
      <c r="C535" s="100" t="s">
        <v>650</v>
      </c>
    </row>
    <row r="536" spans="3:3" ht="14.4" x14ac:dyDescent="0.3">
      <c r="C536" s="100" t="s">
        <v>651</v>
      </c>
    </row>
    <row r="537" spans="3:3" ht="14.4" x14ac:dyDescent="0.3">
      <c r="C537" s="100" t="s">
        <v>652</v>
      </c>
    </row>
    <row r="538" spans="3:3" ht="14.4" x14ac:dyDescent="0.3">
      <c r="C538" s="100" t="s">
        <v>653</v>
      </c>
    </row>
    <row r="539" spans="3:3" ht="14.4" x14ac:dyDescent="0.3">
      <c r="C539" s="100" t="s">
        <v>654</v>
      </c>
    </row>
    <row r="540" spans="3:3" ht="14.4" x14ac:dyDescent="0.3">
      <c r="C540" s="100" t="s">
        <v>655</v>
      </c>
    </row>
    <row r="541" spans="3:3" ht="14.4" x14ac:dyDescent="0.3">
      <c r="C541" s="100" t="s">
        <v>656</v>
      </c>
    </row>
    <row r="542" spans="3:3" ht="14.4" x14ac:dyDescent="0.3">
      <c r="C542" s="100" t="s">
        <v>657</v>
      </c>
    </row>
    <row r="543" spans="3:3" ht="14.4" x14ac:dyDescent="0.3">
      <c r="C543" s="100" t="s">
        <v>658</v>
      </c>
    </row>
    <row r="544" spans="3:3" ht="14.4" x14ac:dyDescent="0.3">
      <c r="C544" s="100" t="s">
        <v>659</v>
      </c>
    </row>
    <row r="545" spans="3:3" ht="14.4" x14ac:dyDescent="0.3">
      <c r="C545" s="100" t="s">
        <v>659</v>
      </c>
    </row>
    <row r="546" spans="3:3" ht="14.4" x14ac:dyDescent="0.3">
      <c r="C546" s="100" t="s">
        <v>660</v>
      </c>
    </row>
    <row r="547" spans="3:3" ht="14.4" x14ac:dyDescent="0.3">
      <c r="C547" s="100" t="s">
        <v>661</v>
      </c>
    </row>
    <row r="548" spans="3:3" ht="14.4" x14ac:dyDescent="0.3">
      <c r="C548" s="100" t="s">
        <v>662</v>
      </c>
    </row>
    <row r="549" spans="3:3" ht="14.4" x14ac:dyDescent="0.3">
      <c r="C549" s="100" t="s">
        <v>663</v>
      </c>
    </row>
    <row r="550" spans="3:3" ht="14.4" x14ac:dyDescent="0.3">
      <c r="C550" s="100" t="s">
        <v>664</v>
      </c>
    </row>
    <row r="551" spans="3:3" ht="14.4" x14ac:dyDescent="0.3">
      <c r="C551" s="100" t="s">
        <v>665</v>
      </c>
    </row>
    <row r="552" spans="3:3" ht="14.4" x14ac:dyDescent="0.3">
      <c r="C552" s="100" t="s">
        <v>666</v>
      </c>
    </row>
    <row r="553" spans="3:3" ht="14.4" x14ac:dyDescent="0.3">
      <c r="C553" s="100" t="s">
        <v>667</v>
      </c>
    </row>
    <row r="554" spans="3:3" ht="14.4" x14ac:dyDescent="0.3">
      <c r="C554" s="100" t="s">
        <v>668</v>
      </c>
    </row>
    <row r="555" spans="3:3" ht="14.4" x14ac:dyDescent="0.3">
      <c r="C555" s="100" t="s">
        <v>669</v>
      </c>
    </row>
    <row r="556" spans="3:3" ht="14.4" x14ac:dyDescent="0.3">
      <c r="C556" s="100" t="s">
        <v>670</v>
      </c>
    </row>
    <row r="557" spans="3:3" ht="14.4" x14ac:dyDescent="0.3">
      <c r="C557" s="100" t="s">
        <v>671</v>
      </c>
    </row>
    <row r="558" spans="3:3" ht="14.4" x14ac:dyDescent="0.3">
      <c r="C558" s="100" t="s">
        <v>672</v>
      </c>
    </row>
    <row r="559" spans="3:3" ht="14.4" x14ac:dyDescent="0.3">
      <c r="C559" s="100" t="s">
        <v>673</v>
      </c>
    </row>
    <row r="560" spans="3:3" ht="14.4" x14ac:dyDescent="0.3">
      <c r="C560" s="100" t="s">
        <v>674</v>
      </c>
    </row>
    <row r="561" spans="3:3" ht="14.4" x14ac:dyDescent="0.3">
      <c r="C561" s="100" t="s">
        <v>675</v>
      </c>
    </row>
    <row r="562" spans="3:3" ht="14.4" x14ac:dyDescent="0.3">
      <c r="C562" s="100" t="s">
        <v>676</v>
      </c>
    </row>
    <row r="563" spans="3:3" ht="14.4" x14ac:dyDescent="0.3">
      <c r="C563" s="100" t="s">
        <v>677</v>
      </c>
    </row>
    <row r="564" spans="3:3" ht="14.4" x14ac:dyDescent="0.3">
      <c r="C564" s="100" t="s">
        <v>678</v>
      </c>
    </row>
    <row r="565" spans="3:3" ht="14.4" x14ac:dyDescent="0.3">
      <c r="C565" s="100" t="s">
        <v>679</v>
      </c>
    </row>
    <row r="566" spans="3:3" ht="14.4" x14ac:dyDescent="0.3">
      <c r="C566" s="100" t="s">
        <v>680</v>
      </c>
    </row>
    <row r="567" spans="3:3" ht="14.4" x14ac:dyDescent="0.3">
      <c r="C567" s="100" t="s">
        <v>681</v>
      </c>
    </row>
    <row r="568" spans="3:3" ht="14.4" x14ac:dyDescent="0.3">
      <c r="C568" s="100" t="s">
        <v>682</v>
      </c>
    </row>
    <row r="569" spans="3:3" ht="14.4" x14ac:dyDescent="0.3">
      <c r="C569" s="100" t="s">
        <v>683</v>
      </c>
    </row>
    <row r="570" spans="3:3" ht="14.4" x14ac:dyDescent="0.3">
      <c r="C570" s="100" t="s">
        <v>684</v>
      </c>
    </row>
    <row r="571" spans="3:3" ht="14.4" x14ac:dyDescent="0.3">
      <c r="C571" s="100" t="s">
        <v>685</v>
      </c>
    </row>
    <row r="572" spans="3:3" ht="14.4" x14ac:dyDescent="0.3">
      <c r="C572" s="100" t="s">
        <v>686</v>
      </c>
    </row>
    <row r="573" spans="3:3" ht="14.4" x14ac:dyDescent="0.3">
      <c r="C573" s="100" t="s">
        <v>687</v>
      </c>
    </row>
    <row r="574" spans="3:3" ht="14.4" x14ac:dyDescent="0.3">
      <c r="C574" s="100" t="s">
        <v>688</v>
      </c>
    </row>
    <row r="575" spans="3:3" ht="14.4" x14ac:dyDescent="0.3">
      <c r="C575" s="100" t="s">
        <v>689</v>
      </c>
    </row>
    <row r="576" spans="3:3" ht="14.4" x14ac:dyDescent="0.3">
      <c r="C576" s="100" t="s">
        <v>690</v>
      </c>
    </row>
    <row r="577" spans="3:3" ht="14.4" x14ac:dyDescent="0.3">
      <c r="C577" s="100" t="s">
        <v>691</v>
      </c>
    </row>
    <row r="578" spans="3:3" ht="14.4" x14ac:dyDescent="0.3">
      <c r="C578" s="100" t="s">
        <v>692</v>
      </c>
    </row>
    <row r="579" spans="3:3" ht="14.4" x14ac:dyDescent="0.3">
      <c r="C579" s="100" t="s">
        <v>693</v>
      </c>
    </row>
    <row r="580" spans="3:3" ht="14.4" x14ac:dyDescent="0.3">
      <c r="C580" s="100" t="s">
        <v>694</v>
      </c>
    </row>
    <row r="581" spans="3:3" ht="14.4" x14ac:dyDescent="0.3">
      <c r="C581" s="100" t="s">
        <v>695</v>
      </c>
    </row>
    <row r="582" spans="3:3" ht="14.4" x14ac:dyDescent="0.3">
      <c r="C582" s="100" t="s">
        <v>696</v>
      </c>
    </row>
    <row r="583" spans="3:3" ht="14.4" x14ac:dyDescent="0.3">
      <c r="C583" s="100" t="s">
        <v>697</v>
      </c>
    </row>
    <row r="584" spans="3:3" ht="14.4" x14ac:dyDescent="0.3">
      <c r="C584" s="100" t="s">
        <v>698</v>
      </c>
    </row>
    <row r="585" spans="3:3" ht="14.4" x14ac:dyDescent="0.3">
      <c r="C585" s="100" t="s">
        <v>699</v>
      </c>
    </row>
    <row r="586" spans="3:3" ht="14.4" x14ac:dyDescent="0.3">
      <c r="C586" s="100" t="s">
        <v>700</v>
      </c>
    </row>
    <row r="587" spans="3:3" ht="14.4" x14ac:dyDescent="0.3">
      <c r="C587" s="100" t="s">
        <v>701</v>
      </c>
    </row>
    <row r="588" spans="3:3" ht="14.4" x14ac:dyDescent="0.3">
      <c r="C588" s="100" t="s">
        <v>702</v>
      </c>
    </row>
    <row r="589" spans="3:3" ht="14.4" x14ac:dyDescent="0.3">
      <c r="C589" s="100" t="s">
        <v>703</v>
      </c>
    </row>
    <row r="590" spans="3:3" ht="14.4" x14ac:dyDescent="0.3">
      <c r="C590" s="100" t="s">
        <v>704</v>
      </c>
    </row>
    <row r="591" spans="3:3" ht="14.4" x14ac:dyDescent="0.3">
      <c r="C591" s="100" t="s">
        <v>705</v>
      </c>
    </row>
    <row r="592" spans="3:3" ht="14.4" x14ac:dyDescent="0.3">
      <c r="C592" s="100" t="s">
        <v>706</v>
      </c>
    </row>
    <row r="593" spans="3:3" ht="14.4" x14ac:dyDescent="0.3">
      <c r="C593" s="100" t="s">
        <v>707</v>
      </c>
    </row>
    <row r="594" spans="3:3" ht="14.4" x14ac:dyDescent="0.3">
      <c r="C594" s="100" t="s">
        <v>708</v>
      </c>
    </row>
    <row r="595" spans="3:3" ht="14.4" x14ac:dyDescent="0.3">
      <c r="C595" s="100" t="s">
        <v>709</v>
      </c>
    </row>
    <row r="596" spans="3:3" ht="14.4" x14ac:dyDescent="0.3">
      <c r="C596" s="100" t="s">
        <v>710</v>
      </c>
    </row>
    <row r="597" spans="3:3" ht="14.4" x14ac:dyDescent="0.3">
      <c r="C597" s="100" t="s">
        <v>711</v>
      </c>
    </row>
    <row r="598" spans="3:3" ht="14.4" x14ac:dyDescent="0.3">
      <c r="C598" s="100" t="s">
        <v>712</v>
      </c>
    </row>
    <row r="599" spans="3:3" ht="14.4" x14ac:dyDescent="0.3">
      <c r="C599" s="100" t="s">
        <v>713</v>
      </c>
    </row>
    <row r="600" spans="3:3" ht="14.4" x14ac:dyDescent="0.3">
      <c r="C600" s="100" t="s">
        <v>714</v>
      </c>
    </row>
    <row r="601" spans="3:3" ht="14.4" x14ac:dyDescent="0.3">
      <c r="C601" s="100" t="s">
        <v>715</v>
      </c>
    </row>
    <row r="602" spans="3:3" ht="14.4" x14ac:dyDescent="0.3">
      <c r="C602" s="100" t="s">
        <v>716</v>
      </c>
    </row>
    <row r="603" spans="3:3" ht="14.4" x14ac:dyDescent="0.3">
      <c r="C603" s="100" t="s">
        <v>717</v>
      </c>
    </row>
    <row r="604" spans="3:3" ht="14.4" x14ac:dyDescent="0.3">
      <c r="C604" s="100" t="s">
        <v>718</v>
      </c>
    </row>
    <row r="605" spans="3:3" ht="14.4" x14ac:dyDescent="0.3">
      <c r="C605" s="100" t="s">
        <v>719</v>
      </c>
    </row>
    <row r="606" spans="3:3" ht="14.4" x14ac:dyDescent="0.3">
      <c r="C606" s="100" t="s">
        <v>720</v>
      </c>
    </row>
    <row r="607" spans="3:3" ht="14.4" x14ac:dyDescent="0.3">
      <c r="C607" s="100" t="s">
        <v>721</v>
      </c>
    </row>
    <row r="608" spans="3:3" ht="14.4" x14ac:dyDescent="0.3">
      <c r="C608" s="100" t="s">
        <v>722</v>
      </c>
    </row>
    <row r="609" spans="3:3" ht="14.4" x14ac:dyDescent="0.3">
      <c r="C609" s="100" t="s">
        <v>723</v>
      </c>
    </row>
    <row r="610" spans="3:3" ht="14.4" x14ac:dyDescent="0.3">
      <c r="C610" s="100" t="s">
        <v>724</v>
      </c>
    </row>
    <row r="611" spans="3:3" ht="14.4" x14ac:dyDescent="0.3">
      <c r="C611" s="100" t="s">
        <v>725</v>
      </c>
    </row>
    <row r="612" spans="3:3" ht="14.4" x14ac:dyDescent="0.3">
      <c r="C612" s="100" t="s">
        <v>726</v>
      </c>
    </row>
    <row r="613" spans="3:3" ht="14.4" x14ac:dyDescent="0.3">
      <c r="C613" s="100" t="s">
        <v>727</v>
      </c>
    </row>
    <row r="614" spans="3:3" ht="14.4" x14ac:dyDescent="0.3">
      <c r="C614" s="100" t="s">
        <v>728</v>
      </c>
    </row>
    <row r="615" spans="3:3" ht="14.4" x14ac:dyDescent="0.3">
      <c r="C615" s="100" t="s">
        <v>729</v>
      </c>
    </row>
    <row r="616" spans="3:3" ht="14.4" x14ac:dyDescent="0.3">
      <c r="C616" s="100" t="s">
        <v>730</v>
      </c>
    </row>
    <row r="617" spans="3:3" ht="14.4" x14ac:dyDescent="0.3">
      <c r="C617" s="100" t="s">
        <v>731</v>
      </c>
    </row>
    <row r="618" spans="3:3" ht="14.4" x14ac:dyDescent="0.3">
      <c r="C618" s="100" t="s">
        <v>732</v>
      </c>
    </row>
    <row r="619" spans="3:3" ht="14.4" x14ac:dyDescent="0.3">
      <c r="C619" s="100" t="s">
        <v>733</v>
      </c>
    </row>
    <row r="620" spans="3:3" ht="14.4" x14ac:dyDescent="0.3">
      <c r="C620" s="100" t="s">
        <v>734</v>
      </c>
    </row>
    <row r="621" spans="3:3" ht="14.4" x14ac:dyDescent="0.3">
      <c r="C621" s="100" t="s">
        <v>735</v>
      </c>
    </row>
    <row r="622" spans="3:3" ht="14.4" x14ac:dyDescent="0.3">
      <c r="C622" s="100" t="s">
        <v>736</v>
      </c>
    </row>
    <row r="623" spans="3:3" ht="14.4" x14ac:dyDescent="0.3">
      <c r="C623" s="100" t="s">
        <v>737</v>
      </c>
    </row>
    <row r="624" spans="3:3" ht="14.4" x14ac:dyDescent="0.3">
      <c r="C624" s="100" t="s">
        <v>738</v>
      </c>
    </row>
    <row r="625" spans="3:3" ht="14.4" x14ac:dyDescent="0.3">
      <c r="C625" s="100" t="s">
        <v>739</v>
      </c>
    </row>
    <row r="626" spans="3:3" ht="14.4" x14ac:dyDescent="0.3">
      <c r="C626" s="100" t="s">
        <v>740</v>
      </c>
    </row>
    <row r="627" spans="3:3" ht="14.4" x14ac:dyDescent="0.3">
      <c r="C627" s="100" t="s">
        <v>741</v>
      </c>
    </row>
    <row r="628" spans="3:3" ht="14.4" x14ac:dyDescent="0.3">
      <c r="C628" s="100" t="s">
        <v>742</v>
      </c>
    </row>
    <row r="629" spans="3:3" ht="14.4" x14ac:dyDescent="0.3">
      <c r="C629" s="100" t="s">
        <v>743</v>
      </c>
    </row>
    <row r="630" spans="3:3" ht="14.4" x14ac:dyDescent="0.3">
      <c r="C630" s="100" t="s">
        <v>744</v>
      </c>
    </row>
    <row r="631" spans="3:3" ht="14.4" x14ac:dyDescent="0.3">
      <c r="C631" s="100" t="s">
        <v>745</v>
      </c>
    </row>
    <row r="632" spans="3:3" ht="14.4" x14ac:dyDescent="0.3">
      <c r="C632" s="100" t="s">
        <v>746</v>
      </c>
    </row>
    <row r="633" spans="3:3" ht="14.4" x14ac:dyDescent="0.3">
      <c r="C633" s="100" t="s">
        <v>747</v>
      </c>
    </row>
    <row r="634" spans="3:3" ht="14.4" x14ac:dyDescent="0.3">
      <c r="C634" s="100" t="s">
        <v>748</v>
      </c>
    </row>
    <row r="635" spans="3:3" ht="14.4" x14ac:dyDescent="0.3">
      <c r="C635" s="100" t="s">
        <v>749</v>
      </c>
    </row>
    <row r="636" spans="3:3" ht="14.4" x14ac:dyDescent="0.3">
      <c r="C636" s="100" t="s">
        <v>750</v>
      </c>
    </row>
    <row r="637" spans="3:3" ht="14.4" x14ac:dyDescent="0.3">
      <c r="C637" s="100" t="s">
        <v>751</v>
      </c>
    </row>
    <row r="638" spans="3:3" ht="14.4" x14ac:dyDescent="0.3">
      <c r="C638" s="100" t="s">
        <v>752</v>
      </c>
    </row>
    <row r="639" spans="3:3" ht="14.4" x14ac:dyDescent="0.3">
      <c r="C639" s="100" t="s">
        <v>753</v>
      </c>
    </row>
    <row r="640" spans="3:3" ht="14.4" x14ac:dyDescent="0.3">
      <c r="C640" s="100" t="s">
        <v>754</v>
      </c>
    </row>
    <row r="641" spans="3:3" ht="14.4" x14ac:dyDescent="0.3">
      <c r="C641" s="100" t="s">
        <v>755</v>
      </c>
    </row>
    <row r="642" spans="3:3" ht="14.4" x14ac:dyDescent="0.3">
      <c r="C642" s="100" t="s">
        <v>756</v>
      </c>
    </row>
    <row r="643" spans="3:3" ht="14.4" x14ac:dyDescent="0.3">
      <c r="C643" s="100" t="s">
        <v>757</v>
      </c>
    </row>
    <row r="644" spans="3:3" ht="14.4" x14ac:dyDescent="0.3">
      <c r="C644" s="100" t="s">
        <v>758</v>
      </c>
    </row>
    <row r="645" spans="3:3" ht="14.4" x14ac:dyDescent="0.3">
      <c r="C645" s="100" t="s">
        <v>759</v>
      </c>
    </row>
    <row r="646" spans="3:3" ht="14.4" x14ac:dyDescent="0.3">
      <c r="C646" s="100" t="s">
        <v>760</v>
      </c>
    </row>
    <row r="647" spans="3:3" ht="14.4" x14ac:dyDescent="0.3">
      <c r="C647" s="100" t="s">
        <v>761</v>
      </c>
    </row>
    <row r="648" spans="3:3" ht="14.4" x14ac:dyDescent="0.3">
      <c r="C648" s="100" t="s">
        <v>762</v>
      </c>
    </row>
    <row r="649" spans="3:3" ht="14.4" x14ac:dyDescent="0.3">
      <c r="C649" s="100" t="s">
        <v>763</v>
      </c>
    </row>
    <row r="650" spans="3:3" ht="14.4" x14ac:dyDescent="0.3">
      <c r="C650" s="100" t="s">
        <v>764</v>
      </c>
    </row>
    <row r="651" spans="3:3" ht="14.4" x14ac:dyDescent="0.3">
      <c r="C651" s="100" t="s">
        <v>765</v>
      </c>
    </row>
    <row r="652" spans="3:3" ht="14.4" x14ac:dyDescent="0.3">
      <c r="C652" s="100" t="s">
        <v>766</v>
      </c>
    </row>
    <row r="653" spans="3:3" ht="14.4" x14ac:dyDescent="0.3">
      <c r="C653" s="100" t="s">
        <v>767</v>
      </c>
    </row>
    <row r="654" spans="3:3" ht="14.4" x14ac:dyDescent="0.3">
      <c r="C654" s="100" t="s">
        <v>768</v>
      </c>
    </row>
    <row r="655" spans="3:3" ht="14.4" x14ac:dyDescent="0.3">
      <c r="C655" s="100" t="s">
        <v>769</v>
      </c>
    </row>
  </sheetData>
  <sheetProtection password="CF4D" sheet="1" objects="1" scenarios="1" selectLockedCells="1"/>
  <sortState ref="A100:B168">
    <sortCondition ref="B100:B168"/>
  </sortState>
  <mergeCells count="3">
    <mergeCell ref="E5:E6"/>
    <mergeCell ref="F5:F6"/>
    <mergeCell ref="G5:G6"/>
  </mergeCells>
  <conditionalFormatting sqref="F2">
    <cfRule type="containsErrors" dxfId="18" priority="16">
      <formula>ISERROR(F2)</formula>
    </cfRule>
  </conditionalFormatting>
  <conditionalFormatting sqref="F2:G2">
    <cfRule type="containsErrors" dxfId="17" priority="13">
      <formula>ISERROR(F2)</formula>
    </cfRule>
  </conditionalFormatting>
  <conditionalFormatting sqref="F18:I18 G19:I19">
    <cfRule type="containsErrors" dxfId="16" priority="12">
      <formula>ISERROR(F18)</formula>
    </cfRule>
  </conditionalFormatting>
  <conditionalFormatting sqref="G8">
    <cfRule type="containsErrors" dxfId="15" priority="25">
      <formula>ISERROR(G8)</formula>
    </cfRule>
  </conditionalFormatting>
  <conditionalFormatting sqref="G14">
    <cfRule type="containsErrors" dxfId="14" priority="8">
      <formula>ISERROR(G14)</formula>
    </cfRule>
  </conditionalFormatting>
  <conditionalFormatting sqref="G9 G11 G13">
    <cfRule type="containsErrors" dxfId="13" priority="7">
      <formula>ISERROR(G9)</formula>
    </cfRule>
  </conditionalFormatting>
  <conditionalFormatting sqref="G7">
    <cfRule type="containsErrors" dxfId="12" priority="26">
      <formula>ISERROR(G7)</formula>
    </cfRule>
  </conditionalFormatting>
  <conditionalFormatting sqref="A3">
    <cfRule type="containsErrors" dxfId="11" priority="24">
      <formula>ISERROR(A3)</formula>
    </cfRule>
  </conditionalFormatting>
  <conditionalFormatting sqref="G10">
    <cfRule type="containsErrors" dxfId="10" priority="3">
      <formula>ISERROR(G10)</formula>
    </cfRule>
  </conditionalFormatting>
  <conditionalFormatting sqref="G12">
    <cfRule type="containsErrors" dxfId="9" priority="2">
      <formula>ISERROR(G12)</formula>
    </cfRule>
  </conditionalFormatting>
  <conditionalFormatting sqref="G3">
    <cfRule type="containsErrors" dxfId="8" priority="1">
      <formula>ISERROR(G3)</formula>
    </cfRule>
  </conditionalFormatting>
  <pageMargins left="0.7" right="0.7" top="0.75" bottom="0.75" header="0.3" footer="0.3"/>
  <pageSetup paperSize="9" orientation="portrait" r:id="rId1"/>
  <ignoredErrors>
    <ignoredError sqref="F2:G2 G3 G7:G14 F18:I19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2"/>
  <sheetViews>
    <sheetView workbookViewId="0">
      <selection activeCell="A2" sqref="A2"/>
    </sheetView>
  </sheetViews>
  <sheetFormatPr defaultRowHeight="14.4" x14ac:dyDescent="0.3"/>
  <cols>
    <col min="1" max="1" width="12" customWidth="1"/>
    <col min="2" max="2" width="28.77734375" customWidth="1"/>
    <col min="3" max="3" width="20.5546875" style="6" customWidth="1"/>
    <col min="4" max="4" width="13.77734375" customWidth="1"/>
    <col min="5" max="5" width="17" customWidth="1"/>
    <col min="6" max="6" width="16" customWidth="1"/>
    <col min="7" max="7" width="16.5546875" customWidth="1"/>
    <col min="8" max="8" width="18.109375" customWidth="1"/>
    <col min="9" max="9" width="17.44140625" customWidth="1"/>
    <col min="10" max="10" width="21.33203125" customWidth="1"/>
    <col min="11" max="11" width="12.88671875" customWidth="1"/>
    <col min="12" max="12" width="16.88671875" customWidth="1"/>
    <col min="13" max="14" width="13.33203125" customWidth="1"/>
    <col min="15" max="16" width="18.33203125" customWidth="1"/>
    <col min="17" max="17" width="18.44140625" customWidth="1"/>
    <col min="18" max="19" width="19.109375" customWidth="1"/>
    <col min="20" max="20" width="20.6640625" customWidth="1"/>
  </cols>
  <sheetData>
    <row r="1" spans="1:20" s="35" customFormat="1" ht="30" customHeight="1" x14ac:dyDescent="0.3">
      <c r="A1" s="112" t="s">
        <v>76</v>
      </c>
      <c r="B1" s="70" t="s">
        <v>5</v>
      </c>
      <c r="C1" s="70" t="s">
        <v>2</v>
      </c>
      <c r="D1" s="70" t="s">
        <v>28</v>
      </c>
      <c r="E1" s="70" t="s">
        <v>48</v>
      </c>
      <c r="F1" s="70" t="s">
        <v>49</v>
      </c>
      <c r="G1" s="70" t="s">
        <v>50</v>
      </c>
      <c r="H1" s="70" t="s">
        <v>51</v>
      </c>
      <c r="I1" s="70" t="s">
        <v>29</v>
      </c>
      <c r="J1" s="70" t="s">
        <v>38</v>
      </c>
      <c r="K1" s="70" t="s">
        <v>54</v>
      </c>
      <c r="L1" s="70" t="s">
        <v>55</v>
      </c>
      <c r="M1" s="70" t="s">
        <v>56</v>
      </c>
      <c r="N1" s="70" t="s">
        <v>15</v>
      </c>
      <c r="O1" s="70" t="s">
        <v>33</v>
      </c>
      <c r="P1" s="70" t="s">
        <v>63</v>
      </c>
      <c r="Q1" s="71" t="s">
        <v>34</v>
      </c>
      <c r="R1" s="70" t="s">
        <v>35</v>
      </c>
      <c r="S1" s="70" t="s">
        <v>36</v>
      </c>
      <c r="T1" s="70" t="s">
        <v>37</v>
      </c>
    </row>
    <row r="2" spans="1:20" s="2" customFormat="1" ht="15" x14ac:dyDescent="0.25">
      <c r="A2" s="105" t="e">
        <f>'Sumarni prikaz'!A3</f>
        <v>#N/A</v>
      </c>
      <c r="B2" s="90" t="str">
        <f>'Sumarni prikaz'!A2</f>
        <v/>
      </c>
      <c r="C2" s="90" t="e">
        <f>'Rezultati mapiranja'!#REF!</f>
        <v>#REF!</v>
      </c>
      <c r="D2" s="90">
        <f>'Sumarni prikaz'!B2</f>
        <v>0</v>
      </c>
      <c r="E2" s="90">
        <f>'Sumarni prikaz'!C5</f>
        <v>0</v>
      </c>
      <c r="F2" s="90">
        <f>'Sumarni prikaz'!C7</f>
        <v>0</v>
      </c>
      <c r="G2" s="90">
        <f>'Sumarni prikaz'!C9</f>
        <v>0</v>
      </c>
      <c r="H2" s="91" t="e">
        <f>'Sumarni prikaz'!G2</f>
        <v>#DIV/0!</v>
      </c>
      <c r="I2" s="91" t="e">
        <f>'Sumarni prikaz'!G3</f>
        <v>#DIV/0!</v>
      </c>
      <c r="J2" s="90">
        <f>'Sumarni prikaz'!B19</f>
        <v>0</v>
      </c>
      <c r="K2" s="90">
        <f>'Sumarni prikaz'!B16</f>
        <v>0</v>
      </c>
      <c r="L2" s="90">
        <f>'Sumarni prikaz'!B17</f>
        <v>0</v>
      </c>
      <c r="M2" s="90">
        <f>'Sumarni prikaz'!B18</f>
        <v>0</v>
      </c>
      <c r="N2" s="90">
        <f>'Sumarni prikaz'!B22</f>
        <v>0</v>
      </c>
      <c r="O2" s="91" t="e">
        <f>'Sumarni prikaz'!B22/'Sumarni prikaz'!B16</f>
        <v>#DIV/0!</v>
      </c>
      <c r="P2" s="91" t="e">
        <f>'Sumarni prikaz'!B19/'Sumarni prikaz'!B16</f>
        <v>#DIV/0!</v>
      </c>
      <c r="Q2" s="91" t="e">
        <f>0-'Sumarni prikaz'!F18</f>
        <v>#DIV/0!</v>
      </c>
      <c r="R2" s="91" t="e">
        <f>'Sumarni prikaz'!G19-'Sumarni prikaz'!G18</f>
        <v>#DIV/0!</v>
      </c>
      <c r="S2" s="91" t="e">
        <f>'Sumarni prikaz'!H19-'Sumarni prikaz'!H18</f>
        <v>#DIV/0!</v>
      </c>
      <c r="T2" s="91" t="e">
        <f>'Sumarni prikaz'!I19-'Sumarni prikaz'!I18</f>
        <v>#DIV/0!</v>
      </c>
    </row>
  </sheetData>
  <sheetProtection password="DBAD" sheet="1" objects="1" scenarios="1" selectLockedCells="1"/>
  <conditionalFormatting sqref="C2">
    <cfRule type="cellIs" dxfId="7" priority="4" operator="equal">
      <formula>0</formula>
    </cfRule>
  </conditionalFormatting>
  <conditionalFormatting sqref="B2:T2">
    <cfRule type="containsErrors" dxfId="6" priority="3">
      <formula>ISERROR(B2)</formula>
    </cfRule>
  </conditionalFormatting>
  <conditionalFormatting sqref="J2:N2">
    <cfRule type="cellIs" dxfId="5" priority="2" operator="equal">
      <formula>0</formula>
    </cfRule>
  </conditionalFormatting>
  <conditionalFormatting sqref="A2">
    <cfRule type="containsErrors" dxfId="4" priority="1">
      <formula>ISERROR(A2)</formula>
    </cfRule>
  </conditionalFormatting>
  <pageMargins left="0.7" right="0.7" top="0.75" bottom="0.75" header="0.3" footer="0.3"/>
  <pageSetup paperSize="9" orientation="portrait" verticalDpi="0" r:id="rId1"/>
  <ignoredErrors>
    <ignoredError sqref="H2:I2 O2:P2 Q2:T2 A2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9"/>
  <sheetViews>
    <sheetView workbookViewId="0">
      <selection activeCell="C15" sqref="C15"/>
    </sheetView>
  </sheetViews>
  <sheetFormatPr defaultRowHeight="14.4" x14ac:dyDescent="0.3"/>
  <cols>
    <col min="1" max="1" width="10.33203125" customWidth="1"/>
    <col min="2" max="2" width="15.6640625" customWidth="1"/>
    <col min="3" max="3" width="11.44140625" customWidth="1"/>
    <col min="4" max="4" width="11.33203125" customWidth="1"/>
    <col min="5" max="5" width="15.33203125" customWidth="1"/>
    <col min="7" max="7" width="15" customWidth="1"/>
    <col min="8" max="8" width="23.88671875" customWidth="1"/>
    <col min="9" max="9" width="22.88671875" customWidth="1"/>
    <col min="10" max="10" width="28.33203125" customWidth="1"/>
    <col min="11" max="11" width="15.6640625" customWidth="1"/>
    <col min="12" max="12" width="20.6640625" customWidth="1"/>
    <col min="13" max="13" width="11.44140625" customWidth="1"/>
    <col min="14" max="14" width="22" style="63" customWidth="1"/>
    <col min="15" max="15" width="21.44140625" customWidth="1"/>
    <col min="16" max="16" width="22.33203125" customWidth="1"/>
    <col min="17" max="17" width="26.44140625" customWidth="1"/>
    <col min="18" max="18" width="28.88671875" customWidth="1"/>
    <col min="19" max="19" width="9.88671875" customWidth="1"/>
    <col min="20" max="20" width="10" customWidth="1"/>
    <col min="21" max="21" width="9.6640625" customWidth="1"/>
    <col min="22" max="22" width="17.6640625" customWidth="1"/>
    <col min="23" max="23" width="15.6640625" customWidth="1"/>
    <col min="24" max="24" width="17.88671875" customWidth="1"/>
    <col min="25" max="25" width="17.77734375" customWidth="1"/>
    <col min="26" max="26" width="11.33203125" customWidth="1"/>
  </cols>
  <sheetData>
    <row r="1" spans="1:25" s="54" customFormat="1" x14ac:dyDescent="0.3">
      <c r="A1" s="53"/>
      <c r="B1" s="155" t="s">
        <v>9</v>
      </c>
      <c r="C1" s="155"/>
      <c r="D1" s="155"/>
      <c r="E1" s="156"/>
      <c r="F1" s="156"/>
      <c r="G1" s="3"/>
      <c r="H1" s="154" t="s">
        <v>4</v>
      </c>
      <c r="I1" s="154"/>
      <c r="J1" s="154"/>
      <c r="K1" s="154"/>
      <c r="L1" s="154"/>
      <c r="M1" s="154"/>
      <c r="N1" s="154"/>
      <c r="O1" s="154"/>
      <c r="P1" s="154"/>
      <c r="Q1" s="154"/>
      <c r="R1" s="52"/>
      <c r="S1" s="157" t="s">
        <v>40</v>
      </c>
      <c r="T1" s="157"/>
      <c r="U1" s="157"/>
      <c r="V1" s="158"/>
      <c r="W1" s="10"/>
      <c r="X1" s="1"/>
    </row>
    <row r="2" spans="1:25" s="73" customFormat="1" ht="28.8" customHeight="1" x14ac:dyDescent="0.3">
      <c r="A2" s="68" t="s">
        <v>10</v>
      </c>
      <c r="B2" s="59" t="s">
        <v>8</v>
      </c>
      <c r="C2" s="59" t="s">
        <v>3</v>
      </c>
      <c r="D2" s="59" t="s">
        <v>1</v>
      </c>
      <c r="E2" s="59" t="s">
        <v>0</v>
      </c>
      <c r="F2" s="59" t="s">
        <v>2</v>
      </c>
      <c r="G2" s="55" t="s">
        <v>5</v>
      </c>
      <c r="H2" s="122" t="s">
        <v>212</v>
      </c>
      <c r="I2" s="122" t="s">
        <v>17</v>
      </c>
      <c r="J2" s="123" t="s">
        <v>26</v>
      </c>
      <c r="K2" s="119" t="s">
        <v>11</v>
      </c>
      <c r="L2" s="124" t="s">
        <v>18</v>
      </c>
      <c r="M2" s="119" t="s">
        <v>13</v>
      </c>
      <c r="N2" s="118" t="s">
        <v>214</v>
      </c>
      <c r="O2" s="129" t="s">
        <v>69</v>
      </c>
      <c r="P2" s="119" t="s">
        <v>31</v>
      </c>
      <c r="Q2" s="129" t="s">
        <v>27</v>
      </c>
      <c r="R2" s="56" t="s">
        <v>53</v>
      </c>
      <c r="S2" s="58" t="s">
        <v>14</v>
      </c>
      <c r="T2" s="58" t="s">
        <v>7</v>
      </c>
      <c r="U2" s="58" t="s">
        <v>6</v>
      </c>
      <c r="V2" s="57" t="s">
        <v>16</v>
      </c>
      <c r="W2" s="60" t="s">
        <v>15</v>
      </c>
      <c r="X2" s="55" t="s">
        <v>12</v>
      </c>
      <c r="Y2" s="99" t="s">
        <v>70</v>
      </c>
    </row>
    <row r="4" spans="1:25" ht="28.2" customHeight="1" x14ac:dyDescent="0.3">
      <c r="A4" s="97" t="s">
        <v>68</v>
      </c>
    </row>
    <row r="6" spans="1:25" x14ac:dyDescent="0.3">
      <c r="A6" s="86" t="s">
        <v>58</v>
      </c>
      <c r="B6" s="86" t="s">
        <v>59</v>
      </c>
      <c r="C6" s="86" t="s">
        <v>59</v>
      </c>
      <c r="D6" s="86" t="s">
        <v>59</v>
      </c>
      <c r="E6" s="86" t="s">
        <v>59</v>
      </c>
      <c r="F6" s="86" t="s">
        <v>59</v>
      </c>
      <c r="G6" s="86" t="s">
        <v>59</v>
      </c>
      <c r="H6" s="86" t="s">
        <v>59</v>
      </c>
      <c r="I6" s="86" t="s">
        <v>62</v>
      </c>
      <c r="J6" s="86" t="s">
        <v>59</v>
      </c>
      <c r="K6" s="86" t="s">
        <v>59</v>
      </c>
      <c r="L6" s="86" t="s">
        <v>62</v>
      </c>
      <c r="M6" s="86" t="s">
        <v>59</v>
      </c>
      <c r="N6" s="86" t="s">
        <v>59</v>
      </c>
      <c r="O6" s="86" t="s">
        <v>59</v>
      </c>
      <c r="P6" s="86" t="s">
        <v>59</v>
      </c>
      <c r="Q6" s="86" t="s">
        <v>59</v>
      </c>
      <c r="R6" s="86" t="s">
        <v>59</v>
      </c>
      <c r="S6" s="86" t="s">
        <v>58</v>
      </c>
      <c r="T6" s="86" t="s">
        <v>58</v>
      </c>
      <c r="U6" s="86" t="s">
        <v>58</v>
      </c>
      <c r="V6" s="86" t="s">
        <v>58</v>
      </c>
      <c r="W6" s="86" t="s">
        <v>58</v>
      </c>
      <c r="X6" s="86" t="s">
        <v>62</v>
      </c>
      <c r="Y6" s="86" t="s">
        <v>59</v>
      </c>
    </row>
    <row r="7" spans="1:25" x14ac:dyDescent="0.3">
      <c r="A7" s="86" t="s">
        <v>60</v>
      </c>
      <c r="B7" s="86" t="s">
        <v>61</v>
      </c>
      <c r="C7" s="86" t="s">
        <v>61</v>
      </c>
      <c r="D7" s="86" t="s">
        <v>61</v>
      </c>
      <c r="E7" s="86" t="s">
        <v>61</v>
      </c>
      <c r="F7" s="86" t="s">
        <v>61</v>
      </c>
      <c r="G7" s="86" t="s">
        <v>61</v>
      </c>
      <c r="H7" s="86" t="s">
        <v>61</v>
      </c>
      <c r="I7" s="86" t="s">
        <v>65</v>
      </c>
      <c r="J7" s="86" t="s">
        <v>61</v>
      </c>
      <c r="K7" s="86" t="s">
        <v>61</v>
      </c>
      <c r="L7" s="86" t="s">
        <v>65</v>
      </c>
      <c r="M7" s="86" t="s">
        <v>61</v>
      </c>
      <c r="N7" s="86" t="s">
        <v>61</v>
      </c>
      <c r="O7" s="86" t="s">
        <v>61</v>
      </c>
      <c r="P7" s="86" t="s">
        <v>61</v>
      </c>
      <c r="Q7" s="86" t="s">
        <v>61</v>
      </c>
      <c r="R7" s="86" t="s">
        <v>61</v>
      </c>
      <c r="S7" s="86" t="s">
        <v>60</v>
      </c>
      <c r="T7" s="86" t="s">
        <v>60</v>
      </c>
      <c r="U7" s="86" t="s">
        <v>60</v>
      </c>
      <c r="V7" s="86" t="s">
        <v>60</v>
      </c>
      <c r="W7" s="86" t="s">
        <v>60</v>
      </c>
      <c r="X7" s="86" t="s">
        <v>65</v>
      </c>
      <c r="Y7" s="86" t="s">
        <v>61</v>
      </c>
    </row>
    <row r="9" spans="1:25" x14ac:dyDescent="0.3">
      <c r="A9" s="113" t="s">
        <v>66</v>
      </c>
      <c r="B9" s="113" t="s">
        <v>67</v>
      </c>
    </row>
  </sheetData>
  <protectedRanges>
    <protectedRange sqref="N3:N5 N8:N1048576" name="Range1_1"/>
    <protectedRange sqref="A2:Y2" name="Range1_4"/>
  </protectedRanges>
  <mergeCells count="3">
    <mergeCell ref="B1:F1"/>
    <mergeCell ref="H1:Q1"/>
    <mergeCell ref="S1:V1"/>
  </mergeCells>
  <dataValidations count="1">
    <dataValidation type="list" allowBlank="1" showInputMessage="1" showErrorMessage="1" sqref="N3:N5 N8:N1048576">
      <formula1>"FTTH,FTTB,FTTC/FTTN/FTTdp,DOCSIS 3.x,MW (microwave),Fixed LTE"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Upute</vt:lpstr>
      <vt:lpstr>Rezultati mapiranja</vt:lpstr>
      <vt:lpstr>Sumarni prikaz</vt:lpstr>
      <vt:lpstr>Sumarni zapis</vt:lpstr>
      <vt:lpstr>Predložak stupaca</vt:lpstr>
      <vt:lpstr>BAZAD</vt:lpstr>
      <vt:lpstr>BAZAF</vt:lpstr>
      <vt:lpstr>JLS</vt:lpstr>
      <vt:lpstr>ZUP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Predložak za dostavu rezultata mapiranja</dc:title>
  <dc:creator>Vladimir Duković</dc:creator>
  <cp:lastModifiedBy>Vladimir Duković</cp:lastModifiedBy>
  <dcterms:created xsi:type="dcterms:W3CDTF">2017-11-09T12:02:23Z</dcterms:created>
  <dcterms:modified xsi:type="dcterms:W3CDTF">2019-01-29T08:59:31Z</dcterms:modified>
</cp:coreProperties>
</file>